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rdines\Desktop\sisanoc archivos\"/>
    </mc:Choice>
  </mc:AlternateContent>
  <bookViews>
    <workbookView xWindow="0" yWindow="0" windowWidth="20490" windowHeight="6465"/>
  </bookViews>
  <sheets>
    <sheet name="NOTAS 7-21 " sheetId="1" r:id="rId1"/>
  </sheets>
  <definedNames>
    <definedName name="_xlnm.Print_Area" localSheetId="0">'NOTAS 7-21 '!$A$1:$I$329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8" i="1" l="1"/>
  <c r="C328" i="1"/>
  <c r="E319" i="1"/>
  <c r="C319" i="1"/>
  <c r="E270" i="1"/>
  <c r="C270" i="1"/>
  <c r="E260" i="1"/>
  <c r="C260" i="1"/>
  <c r="E211" i="1"/>
  <c r="C211" i="1"/>
  <c r="E198" i="1"/>
  <c r="C198" i="1"/>
  <c r="J185" i="1"/>
  <c r="E171" i="1"/>
  <c r="C171" i="1"/>
  <c r="E162" i="1"/>
  <c r="C162" i="1"/>
  <c r="E151" i="1"/>
  <c r="C151" i="1"/>
  <c r="E143" i="1"/>
  <c r="G143" i="1" s="1"/>
  <c r="C143" i="1"/>
  <c r="E94" i="1"/>
  <c r="C94" i="1"/>
  <c r="E86" i="1"/>
  <c r="C86" i="1"/>
  <c r="E78" i="1"/>
  <c r="C78" i="1"/>
  <c r="G67" i="1"/>
  <c r="C67" i="1"/>
  <c r="G66" i="1"/>
  <c r="E66" i="1"/>
  <c r="C66" i="1"/>
  <c r="I65" i="1"/>
  <c r="I64" i="1"/>
  <c r="I63" i="1"/>
  <c r="I66" i="1" s="1"/>
  <c r="G61" i="1"/>
  <c r="E61" i="1"/>
  <c r="E67" i="1" s="1"/>
  <c r="C61" i="1"/>
  <c r="I60" i="1"/>
  <c r="I59" i="1"/>
  <c r="I58" i="1"/>
  <c r="I61" i="1" s="1"/>
  <c r="I67" i="1" s="1"/>
  <c r="G53" i="1"/>
  <c r="E53" i="1"/>
  <c r="C53" i="1"/>
  <c r="I52" i="1"/>
  <c r="I51" i="1"/>
  <c r="E51" i="1"/>
  <c r="I50" i="1"/>
  <c r="I53" i="1" s="1"/>
  <c r="E48" i="1"/>
  <c r="E54" i="1" s="1"/>
  <c r="C48" i="1"/>
  <c r="C54" i="1" s="1"/>
  <c r="G47" i="1"/>
  <c r="G48" i="1" s="1"/>
  <c r="G54" i="1" s="1"/>
  <c r="E47" i="1"/>
  <c r="C47" i="1"/>
  <c r="I47" i="1" s="1"/>
  <c r="I46" i="1"/>
  <c r="I45" i="1"/>
  <c r="E37" i="1"/>
  <c r="C37" i="1"/>
  <c r="E31" i="1"/>
  <c r="C31" i="1"/>
  <c r="E18" i="1"/>
  <c r="C18" i="1"/>
  <c r="L13" i="1"/>
  <c r="E11" i="1"/>
  <c r="C11" i="1"/>
  <c r="I48" i="1" l="1"/>
  <c r="I54" i="1" s="1"/>
</calcChain>
</file>

<file path=xl/sharedStrings.xml><?xml version="1.0" encoding="utf-8"?>
<sst xmlns="http://schemas.openxmlformats.org/spreadsheetml/2006/main" count="283" uniqueCount="235">
  <si>
    <t>Nota #7 Efectivo y equivalentes de efectivo.</t>
  </si>
  <si>
    <t>Un detalle del efectivo y equivalente de efectivo al 31  de diciembre del 2022 y 2021 es como sigue:</t>
  </si>
  <si>
    <t xml:space="preserve">                    Descripción                                                                                   </t>
  </si>
  <si>
    <t>Caja chica</t>
  </si>
  <si>
    <t>Cuenta Banco de Reserva 9603708591 (Anticipo Financiera)</t>
  </si>
  <si>
    <t>Subcuenta de Disponibilidad 3002006000</t>
  </si>
  <si>
    <t>Subcuenta de Disponibilidad 0100249000</t>
  </si>
  <si>
    <t>Subcuenta de Disponibilidad 999508900</t>
  </si>
  <si>
    <t>Total</t>
  </si>
  <si>
    <t>Nota #8  Inventario</t>
  </si>
  <si>
    <t>Un detalle del inventario al 31 de diciembre del 2022 y 2021, es como sigue:</t>
  </si>
  <si>
    <t>Inventario</t>
  </si>
  <si>
    <t>La institucion al 31 de dic-22 consumio el inventario de material gastable.</t>
  </si>
  <si>
    <t xml:space="preserve">                                                                                                    </t>
  </si>
  <si>
    <t>Nota #9  Pagos Anticipados</t>
  </si>
  <si>
    <t>Un detalle de los pagos anticipados al 31 de diciembre del 2022 y 2021, es como sigue:</t>
  </si>
  <si>
    <t>Seguro Vehiculo Anticipado</t>
  </si>
  <si>
    <t>Seguro de Bienes Muebles</t>
  </si>
  <si>
    <t>Depositos y  Fianzas</t>
  </si>
  <si>
    <t>Licencias Informaticas</t>
  </si>
  <si>
    <t>Licencias informaticas</t>
  </si>
  <si>
    <t>adiciones del periodo</t>
  </si>
  <si>
    <t>Amortizacion del periodo</t>
  </si>
  <si>
    <t>En la cta. Amortizacion de licencias informaticas existe una diferencia con el gasto de RD$7,001.55 corresponde a programa de capacitacion de Ispe el cual  fue registrado en activo de forma incorrrecta y será llevado al gasto de capacitacion al 31/1/23.</t>
  </si>
  <si>
    <t>Nota #10 Propiedad planta y equipo</t>
  </si>
  <si>
    <t>El movimiento de la propiedad, planta y equipos y depreciación acumulada  al 31 de diciembre del 2022 y 2021 es como sigue:</t>
  </si>
  <si>
    <t>Maquinarias y Equipos</t>
  </si>
  <si>
    <t>Mob. Y equipos de ofic.</t>
  </si>
  <si>
    <t>Equipos Transp. Y Otros</t>
  </si>
  <si>
    <t>Costos de Adquisicion 2021</t>
  </si>
  <si>
    <t>Retiro</t>
  </si>
  <si>
    <t>Adiciones</t>
  </si>
  <si>
    <t>Saldo al final del periodo</t>
  </si>
  <si>
    <t>Dep. Acum. Al inicio del periodo</t>
  </si>
  <si>
    <t>Cargo del periodo</t>
  </si>
  <si>
    <t>Prop. Planta y equipos netos 2022</t>
  </si>
  <si>
    <t>Costos de Adquisicion 2020</t>
  </si>
  <si>
    <t>Retiros</t>
  </si>
  <si>
    <t>Prop. Planta y equipos netos 2021</t>
  </si>
  <si>
    <t>Las nuevas adquisiciones de activos fijos de mobiliarios y equipos de oficina no aparecen registrados en SIAB debido a que todavía no se han distribuidos dichos equipos a los departamentos correspondientes.</t>
  </si>
  <si>
    <t>Nota #11 Activos Intangibles</t>
  </si>
  <si>
    <t>Un detalle de las partidas de activos intangibles al 31 de diciembre de 2022 y 2021 es como sigue:</t>
  </si>
  <si>
    <t>Programas Informaticos</t>
  </si>
  <si>
    <t>Amortizacion Acumulada</t>
  </si>
  <si>
    <t>Un movimiento de los activos intangibles es como sigue:</t>
  </si>
  <si>
    <t>Saldo al inicio del periodo</t>
  </si>
  <si>
    <t>Saldo al final del año</t>
  </si>
  <si>
    <t>Un movimiento de la amortizacion de los activos intangibles no financieros es como sigue:</t>
  </si>
  <si>
    <t>Nota#  12 Cuentas por Pagar a corto plazo</t>
  </si>
  <si>
    <t>Proveedores</t>
  </si>
  <si>
    <t xml:space="preserve">AYUNTAMIENTO DE PUERTO PLATA                       </t>
  </si>
  <si>
    <t xml:space="preserve">AYUNTAMIENTO DE SANTIAGO                                         </t>
  </si>
  <si>
    <t>INAPA</t>
  </si>
  <si>
    <t>APARTA HOTEL PLAZA NACO</t>
  </si>
  <si>
    <t>AGUA PLANETA AZUL</t>
  </si>
  <si>
    <t>ASVALSOPH INVESTMENTS</t>
  </si>
  <si>
    <t>CELIA GISELE ABREU</t>
  </si>
  <si>
    <t>CODETEL,S.A.</t>
  </si>
  <si>
    <t>DISTRIBUIDORA HUED,SRL.</t>
  </si>
  <si>
    <t>DIARIO LIBRE</t>
  </si>
  <si>
    <t>E &amp; C MULTISERVICES</t>
  </si>
  <si>
    <t>EXCEL</t>
  </si>
  <si>
    <t>EDITORA HOY</t>
  </si>
  <si>
    <t>FACIMAX,SRL.</t>
  </si>
  <si>
    <t>FARMACIA EL SOL DE LA VEGA</t>
  </si>
  <si>
    <t>FLASH PACK</t>
  </si>
  <si>
    <t>GRUPO LFA, SRL.</t>
  </si>
  <si>
    <t>IMPRENTA NORCENTRAL</t>
  </si>
  <si>
    <t>GTG INDUTRIAL,SRL.</t>
  </si>
  <si>
    <t>HECTOR DAVID VOLQUEZ</t>
  </si>
  <si>
    <t>INTER RADIO GROUP,SRL.</t>
  </si>
  <si>
    <t>INVERSIONES TEJEDA VALERA</t>
  </si>
  <si>
    <t>ING. EDGAR MARTINEZ</t>
  </si>
  <si>
    <t>INFOEVALUACIONES ISPE</t>
  </si>
  <si>
    <t>JESUS MANUEL ESPINAL</t>
  </si>
  <si>
    <t>MIOLAN &amp; ASOC.</t>
  </si>
  <si>
    <t>MULTICOMPUTOS</t>
  </si>
  <si>
    <t>MUNDO PRESTAMO,SRL.</t>
  </si>
  <si>
    <t>OFICINA GUBERNAMENTAL DE TECNOLOGIA DE LA INF. Y COM.</t>
  </si>
  <si>
    <t>PA CATERING</t>
  </si>
  <si>
    <t>PEACHTREE SOLUTIONS</t>
  </si>
  <si>
    <t>PORTO L. J. SOLUCIONES INMOBILIARIO</t>
  </si>
  <si>
    <t>PUBLICACIONES AHORA</t>
  </si>
  <si>
    <t>PLAZA LAMA</t>
  </si>
  <si>
    <t>RADHAMES PEREZ CARVAJAL</t>
  </si>
  <si>
    <t>SAMARITAN</t>
  </si>
  <si>
    <t>SOPORTECH</t>
  </si>
  <si>
    <t>SISTEMAS CONTABLES</t>
  </si>
  <si>
    <t>PROMO NATIONAL</t>
  </si>
  <si>
    <t>PEÑA AUTO</t>
  </si>
  <si>
    <t>TRANSPORTE BLANCO</t>
  </si>
  <si>
    <t xml:space="preserve">TRONCO PLAZA </t>
  </si>
  <si>
    <t>ZAYFLA EVENTOS, BANQUETES Y ALGO MAS</t>
  </si>
  <si>
    <t>Nota#  13 Retenciones y Acumulaciones</t>
  </si>
  <si>
    <t>Un detalle de las partidas de las retenciones y acumulaciones al 31 de diciembre de 2022 y 2021 es como sigue:</t>
  </si>
  <si>
    <t xml:space="preserve">cabe destacar que corresponden a ISR por pagar a DGII </t>
  </si>
  <si>
    <t>Impuestos sobre la renta e Itbis</t>
  </si>
  <si>
    <t xml:space="preserve">Nota#  14 Patrimonio Institucional </t>
  </si>
  <si>
    <t>Un detalle de las partidas del patrimonio institucional al 31 de diciembre de 2022 y 2021 es como sigue:</t>
  </si>
  <si>
    <t>Patrimonio Institucional</t>
  </si>
  <si>
    <t>Resultado acumulado</t>
  </si>
  <si>
    <t>Ajuste al resultado de periodos anteriores</t>
  </si>
  <si>
    <t>Resultado del Periodo</t>
  </si>
  <si>
    <t xml:space="preserve">Nota# 15  Ingresos </t>
  </si>
  <si>
    <t>Un detalle de las partidas de ingresos al 31 de diciembre de 2022 y 2021 es como sigue:</t>
  </si>
  <si>
    <t>Transferencias Aporte Gobierno Central</t>
  </si>
  <si>
    <t>Recursos Seguridad Social Ley 13-20</t>
  </si>
  <si>
    <t xml:space="preserve"> Nota # 16 Sueldos, Salarios y beneficios a empleados</t>
  </si>
  <si>
    <t>Un detalle de las cuentas sueldos, salarios, beneficios a empleados al 31 de diciembre 2022 y 2021 es como sigue:</t>
  </si>
  <si>
    <t xml:space="preserve">Sueldos Fijos                                                                                                 </t>
  </si>
  <si>
    <t>Sueldo al personal contratado</t>
  </si>
  <si>
    <t>Sueldo al personal probatorio</t>
  </si>
  <si>
    <t>Sueldo al personal temporal</t>
  </si>
  <si>
    <t>Sueldo al personal interino</t>
  </si>
  <si>
    <t>Interinato</t>
  </si>
  <si>
    <t>Contribuciones al seguro de salud</t>
  </si>
  <si>
    <t>Contribuciones al seguro de pensiones</t>
  </si>
  <si>
    <t>Contribuciones al seguro de riesgo laboral</t>
  </si>
  <si>
    <t>Prima de transporte</t>
  </si>
  <si>
    <t>Horas extraordinarias</t>
  </si>
  <si>
    <t xml:space="preserve">Compensación por gastos de alimentacion                                                                                        </t>
  </si>
  <si>
    <t>Compensacion servicios de seguridad</t>
  </si>
  <si>
    <t>Compensacion por resultados</t>
  </si>
  <si>
    <t>Compensacion cumplimiento sismap</t>
  </si>
  <si>
    <t>Compensacion extraordinaria</t>
  </si>
  <si>
    <t>Prestaciones economicas</t>
  </si>
  <si>
    <t xml:space="preserve">Regalía Pascual                                                                                       </t>
  </si>
  <si>
    <t>Gastos de representacion</t>
  </si>
  <si>
    <t xml:space="preserve">Vacaciones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</si>
  <si>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</si>
  <si>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>La (DIDA) pagó sueldos y compensaciones al personal directivo, los cuales se definen como aquellos que ocupan la posición  de directores y subdirectores en adelante, por aproximadamente RD$19,268,555.00 y RD$17,088,385.00 respectivamente. Al 31 de diciembre de 2022 y 2021 ,la (DIDA) mantenía 285 y 270 empleados respectivamente.</t>
  </si>
  <si>
    <t>Nota# 17 Subvenciones y otros pagos por transferencias</t>
  </si>
  <si>
    <t>Un detalle de la cuenta subvenciones y otros pagos por transferencia al 30 de junio de 2022 y 2021 es como sigue:</t>
  </si>
  <si>
    <t xml:space="preserve">                   Descripción                                                                                   </t>
  </si>
  <si>
    <t>Transf. Cte. Asoc. s/fines de lucro</t>
  </si>
  <si>
    <t>Transf. Corrientes al Sector Privado</t>
  </si>
  <si>
    <t>Transf. Cte. Org. Internacional</t>
  </si>
  <si>
    <t xml:space="preserve">Cabe destacar que la diferencia que presenta el sigef en estas partidas de 30 mil son donaciones las cuales se </t>
  </si>
  <si>
    <t>realizaron por el fondo de anticipo financieros</t>
  </si>
  <si>
    <t>Nota# 18 Suministro y materiales para consumo</t>
  </si>
  <si>
    <t>Un detalle de los gastos de suministro y materiales para consumo al  31 de diciembre de 2022 y 2021 es como sigue:</t>
  </si>
  <si>
    <t>Alimentos y bebidas para personas</t>
  </si>
  <si>
    <t>Productos de artes graficas</t>
  </si>
  <si>
    <t>Productos Forestales</t>
  </si>
  <si>
    <t>Acabados textiles</t>
  </si>
  <si>
    <t>Hilos y telas</t>
  </si>
  <si>
    <t>Prenda de vestir</t>
  </si>
  <si>
    <t>Papel de escritorio</t>
  </si>
  <si>
    <t>Pintura, lacas, barnices</t>
  </si>
  <si>
    <t>Productos de papel y carton</t>
  </si>
  <si>
    <t>Libros, revistas y periodicos</t>
  </si>
  <si>
    <t>Herramientas Menores</t>
  </si>
  <si>
    <t>Articulos Plasticos</t>
  </si>
  <si>
    <t>Productos pecuarios</t>
  </si>
  <si>
    <t>Productos Ferrosos</t>
  </si>
  <si>
    <t>Productos de cemento</t>
  </si>
  <si>
    <t>Productos vidrios y cristales</t>
  </si>
  <si>
    <t>Productos y utiless de defensa</t>
  </si>
  <si>
    <t>Gasolina</t>
  </si>
  <si>
    <t>Gasoil</t>
  </si>
  <si>
    <t>Gas propano</t>
  </si>
  <si>
    <t>Llantas y neumaticos</t>
  </si>
  <si>
    <t>Aceite y grasa</t>
  </si>
  <si>
    <t>Accesorios</t>
  </si>
  <si>
    <t>Equipo e instrumentos de medicion</t>
  </si>
  <si>
    <t>Equipo de generacion electrica</t>
  </si>
  <si>
    <t>Productos quimicos</t>
  </si>
  <si>
    <t>Productos utiles diversos</t>
  </si>
  <si>
    <t>Otros productos metalicos</t>
  </si>
  <si>
    <t>Otros productos quimicos y conv.</t>
  </si>
  <si>
    <t>Insecticida, fumigacion y otros</t>
  </si>
  <si>
    <t>Madera, corcho y manufactura</t>
  </si>
  <si>
    <t>Accesorios de metal</t>
  </si>
  <si>
    <t>Material para limpieza</t>
  </si>
  <si>
    <t>Utiles de escritorio, oficina</t>
  </si>
  <si>
    <t>Utiles menores med. Quirugico</t>
  </si>
  <si>
    <t>Utiles de cocina y comedor</t>
  </si>
  <si>
    <t>Productos medicianales para uso humano</t>
  </si>
  <si>
    <t>Productos electricos y afines</t>
  </si>
  <si>
    <t>Otros repuestos y accesorios</t>
  </si>
  <si>
    <t>Productos y utiles varios n.i.</t>
  </si>
  <si>
    <t xml:space="preserve">Nota# 19 Gastos de depreciación y amortización </t>
  </si>
  <si>
    <t>Un detalle de los gastos de depreciación y amortización al  31 de diciembre de 2022 y 2021 es como sigue:</t>
  </si>
  <si>
    <t>Depreciacion maquinarias y equipos</t>
  </si>
  <si>
    <t>Depreciacion mobiliario y equipo de oficina</t>
  </si>
  <si>
    <t>Depreciacion equipos de transporte y otros</t>
  </si>
  <si>
    <t>Depreciacion Programas Informaticos</t>
  </si>
  <si>
    <t xml:space="preserve">Nota# 20 Otros gastos </t>
  </si>
  <si>
    <t>Un detalle de otros gastos  al  31 de diciembre de 2022 y 2021 es como sigue:</t>
  </si>
  <si>
    <t>Servicios telefonicos de larga distancia</t>
  </si>
  <si>
    <t>Telefonos local</t>
  </si>
  <si>
    <t>Servicio de internet y television</t>
  </si>
  <si>
    <t>Energia electrica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</si>
  <si>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</si>
  <si>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</si>
  <si>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</si>
  <si>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</si>
  <si>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</si>
  <si>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</si>
  <si>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</si>
  <si>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Fletes</t>
  </si>
  <si>
    <t>Peaje</t>
  </si>
  <si>
    <t>Obras menores en edificaciones</t>
  </si>
  <si>
    <t>Alquileres y rentas de edificaciones</t>
  </si>
  <si>
    <t>Otros alquileres</t>
  </si>
  <si>
    <t>Alquileres de equipos de transporte</t>
  </si>
  <si>
    <t>Seguro de bienes muebles</t>
  </si>
  <si>
    <t>Instalaciones electricas</t>
  </si>
  <si>
    <t>Estudios, investigacion y analisis</t>
  </si>
  <si>
    <t>Servicios Alimenticios</t>
  </si>
  <si>
    <t>Servicios sanitarios y medicos</t>
  </si>
  <si>
    <t>Hospedaje</t>
  </si>
  <si>
    <t>Impuestos</t>
  </si>
  <si>
    <t>Mantenimiento equipo de oficina</t>
  </si>
  <si>
    <t>Mantenimientos y rep. De  equipos</t>
  </si>
  <si>
    <t>Mantenimiento y rep. Equipo de computos</t>
  </si>
  <si>
    <t>Mantenimiento y rep. Equipo de transporte</t>
  </si>
  <si>
    <t>Limpieza e higiene</t>
  </si>
  <si>
    <t>Fumigacion</t>
  </si>
  <si>
    <t>Lavanderia</t>
  </si>
  <si>
    <t>Servicios juridicos</t>
  </si>
  <si>
    <t>Instalaciones temporales</t>
  </si>
  <si>
    <t>festividades</t>
  </si>
  <si>
    <t>Eventos Generales</t>
  </si>
  <si>
    <t>Servicios de capacitacion</t>
  </si>
  <si>
    <t>Servicios de pinturas y derivadas</t>
  </si>
  <si>
    <t>Seguro de personas</t>
  </si>
  <si>
    <t>Otras contrataciones de servicios</t>
  </si>
  <si>
    <t>Otros gastos de indenmizacion</t>
  </si>
  <si>
    <t>Servicios de informatica</t>
  </si>
  <si>
    <t>Otros servicios tecnicos profesionales</t>
  </si>
  <si>
    <t>La diferencia que presenta el gasto de amoortizacion de  licencias informaticas es de RD$7,001.55 es una partida de una capacitacion de ISPE que se va  a registrar en servicios de capacitacion al 31 de enero del 2023.</t>
  </si>
  <si>
    <t xml:space="preserve">Nota# 21 Gastos Financieros </t>
  </si>
  <si>
    <t>Un detalle de los gastos financieros  al  31 de diciembre de 2022 y 2021 es como sigue:</t>
  </si>
  <si>
    <t>Comisiones y gastos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</si>
</sst>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6"/>
      <color rgb="FF000066"/>
      <name val="Arial"/>
      <family val="2"/>
    </font>
    <font>
      <sz val="16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20"/>
      <color rgb="FFFF0000"/>
      <name val="Calibri"/>
      <family val="2"/>
      <scheme val="minor"/>
    </font>
    <font>
      <sz val="20"/>
      <color indexed="8"/>
      <name val="Calibri"/>
      <family val="2"/>
    </font>
    <font>
      <b/>
      <sz val="20"/>
      <color indexed="8"/>
      <name val="Calibri"/>
      <family val="2"/>
      <scheme val="minor"/>
    </font>
    <font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5" fillId="0" borderId="0" xfId="0" applyFont="1" applyFill="1"/>
    <xf numFmtId="0" fontId="0" fillId="0" borderId="0" xfId="0" applyFont="1" applyFill="1"/>
    <xf numFmtId="4" fontId="5" fillId="0" borderId="0" xfId="0" applyNumberFormat="1" applyFont="1"/>
    <xf numFmtId="4" fontId="0" fillId="0" borderId="0" xfId="0" applyNumberFormat="1" applyFont="1" applyFill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 applyAlignment="1">
      <alignment horizontal="right"/>
    </xf>
    <xf numFmtId="164" fontId="5" fillId="0" borderId="0" xfId="1" applyFont="1"/>
    <xf numFmtId="0" fontId="9" fillId="0" borderId="0" xfId="0" applyFont="1" applyFill="1"/>
    <xf numFmtId="0" fontId="5" fillId="0" borderId="0" xfId="0" applyFont="1" applyFill="1" applyBorder="1"/>
    <xf numFmtId="0" fontId="4" fillId="0" borderId="0" xfId="0" applyFont="1" applyFill="1"/>
    <xf numFmtId="164" fontId="0" fillId="0" borderId="0" xfId="1" applyFont="1"/>
    <xf numFmtId="4" fontId="5" fillId="0" borderId="0" xfId="0" applyNumberFormat="1" applyFont="1" applyBorder="1"/>
    <xf numFmtId="164" fontId="0" fillId="0" borderId="0" xfId="1" applyFont="1" applyBorder="1"/>
    <xf numFmtId="0" fontId="10" fillId="0" borderId="0" xfId="0" applyFont="1" applyFill="1"/>
    <xf numFmtId="164" fontId="5" fillId="0" borderId="1" xfId="1" applyFont="1" applyBorder="1" applyAlignment="1">
      <alignment horizontal="right"/>
    </xf>
    <xf numFmtId="0" fontId="0" fillId="0" borderId="0" xfId="0" applyFont="1" applyBorder="1"/>
    <xf numFmtId="0" fontId="7" fillId="0" borderId="0" xfId="0" applyFont="1" applyBorder="1"/>
    <xf numFmtId="165" fontId="7" fillId="0" borderId="2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/>
    <xf numFmtId="164" fontId="3" fillId="0" borderId="0" xfId="1" applyFont="1" applyBorder="1"/>
    <xf numFmtId="164" fontId="5" fillId="0" borderId="0" xfId="1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49" fontId="5" fillId="0" borderId="0" xfId="0" applyNumberFormat="1" applyFont="1" applyBorder="1"/>
    <xf numFmtId="164" fontId="3" fillId="0" borderId="0" xfId="0" applyNumberFormat="1" applyFont="1" applyBorder="1"/>
    <xf numFmtId="164" fontId="5" fillId="0" borderId="1" xfId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/>
    <xf numFmtId="164" fontId="5" fillId="0" borderId="0" xfId="1" applyFont="1" applyFill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164" fontId="7" fillId="0" borderId="2" xfId="1" applyFont="1" applyBorder="1" applyAlignment="1">
      <alignment horizontal="right"/>
    </xf>
    <xf numFmtId="164" fontId="7" fillId="0" borderId="2" xfId="1" applyFont="1" applyFill="1" applyBorder="1" applyAlignment="1">
      <alignment horizontal="right"/>
    </xf>
    <xf numFmtId="164" fontId="0" fillId="0" borderId="0" xfId="1" applyFont="1" applyFill="1"/>
    <xf numFmtId="0" fontId="7" fillId="0" borderId="0" xfId="0" applyFont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4" fontId="11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1" applyFont="1" applyFill="1" applyBorder="1" applyAlignment="1">
      <alignment horizontal="right"/>
    </xf>
    <xf numFmtId="164" fontId="7" fillId="0" borderId="3" xfId="1" applyFont="1" applyFill="1" applyBorder="1" applyAlignment="1">
      <alignment horizontal="right"/>
    </xf>
    <xf numFmtId="164" fontId="0" fillId="0" borderId="0" xfId="0" applyNumberFormat="1" applyFont="1" applyFill="1"/>
    <xf numFmtId="0" fontId="7" fillId="0" borderId="0" xfId="0" applyFont="1" applyFill="1" applyBorder="1" applyAlignment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ont="1" applyFill="1" applyBorder="1"/>
    <xf numFmtId="164" fontId="12" fillId="0" borderId="0" xfId="1" applyFont="1" applyFill="1" applyBorder="1" applyAlignment="1"/>
    <xf numFmtId="164" fontId="3" fillId="0" borderId="0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1" applyFont="1" applyBorder="1" applyAlignment="1">
      <alignment horizontal="right"/>
    </xf>
    <xf numFmtId="164" fontId="5" fillId="0" borderId="0" xfId="1" applyFont="1" applyFill="1"/>
    <xf numFmtId="164" fontId="5" fillId="0" borderId="0" xfId="0" applyNumberFormat="1" applyFont="1" applyFill="1"/>
    <xf numFmtId="164" fontId="13" fillId="0" borderId="0" xfId="1" applyFont="1" applyFill="1" applyBorder="1" applyAlignment="1">
      <alignment horizontal="right"/>
    </xf>
    <xf numFmtId="0" fontId="5" fillId="0" borderId="0" xfId="0" applyFont="1" applyFill="1" applyBorder="1" applyAlignment="1"/>
    <xf numFmtId="164" fontId="0" fillId="0" borderId="0" xfId="0" applyNumberFormat="1"/>
    <xf numFmtId="43" fontId="5" fillId="0" borderId="0" xfId="0" applyNumberFormat="1" applyFont="1" applyFill="1"/>
    <xf numFmtId="164" fontId="5" fillId="0" borderId="0" xfId="0" applyNumberFormat="1" applyFont="1" applyBorder="1"/>
    <xf numFmtId="164" fontId="5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164" fontId="15" fillId="0" borderId="0" xfId="1" applyFont="1" applyBorder="1"/>
    <xf numFmtId="164" fontId="0" fillId="0" borderId="0" xfId="0" applyNumberFormat="1" applyFont="1" applyBorder="1"/>
    <xf numFmtId="0" fontId="16" fillId="0" borderId="0" xfId="0" applyFont="1" applyBorder="1"/>
    <xf numFmtId="164" fontId="0" fillId="0" borderId="0" xfId="0" applyNumberFormat="1" applyFont="1" applyFill="1" applyBorder="1"/>
    <xf numFmtId="0" fontId="5" fillId="0" borderId="0" xfId="0" applyFont="1" applyFill="1" applyBorder="1" applyAlignment="1">
      <alignment horizontal="left" wrapText="1"/>
    </xf>
    <xf numFmtId="164" fontId="0" fillId="0" borderId="0" xfId="0" applyNumberFormat="1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5" fillId="0" borderId="0" xfId="1" applyFont="1" applyFill="1" applyAlignment="1">
      <alignment horizontal="right"/>
    </xf>
    <xf numFmtId="164" fontId="5" fillId="0" borderId="0" xfId="1" applyFont="1" applyAlignment="1">
      <alignment horizontal="right"/>
    </xf>
    <xf numFmtId="164" fontId="5" fillId="0" borderId="0" xfId="1" applyFont="1" applyFill="1" applyBorder="1"/>
    <xf numFmtId="0" fontId="16" fillId="0" borderId="0" xfId="0" applyFont="1" applyFill="1" applyBorder="1" applyAlignment="1">
      <alignment vertical="center"/>
    </xf>
    <xf numFmtId="164" fontId="7" fillId="0" borderId="0" xfId="1" applyFont="1"/>
    <xf numFmtId="0" fontId="7" fillId="0" borderId="0" xfId="0" applyFont="1" applyFill="1"/>
    <xf numFmtId="164" fontId="7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Border="1"/>
    <xf numFmtId="43" fontId="5" fillId="0" borderId="0" xfId="0" applyNumberFormat="1" applyFont="1"/>
    <xf numFmtId="0" fontId="6" fillId="0" borderId="0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2"/>
  <sheetViews>
    <sheetView tabSelected="1" view="pageBreakPreview" topLeftCell="A106" zoomScale="73" zoomScaleNormal="86" zoomScaleSheetLayoutView="73" workbookViewId="0">
      <selection activeCell="I198" sqref="I198"/>
    </sheetView>
  </sheetViews>
  <sheetFormatPr baseColWidth="10" defaultRowHeight="26.25" x14ac:dyDescent="0.4"/>
  <cols>
    <col min="1" max="1" width="4.140625" style="1" customWidth="1"/>
    <col min="2" max="2" width="57" style="2" customWidth="1"/>
    <col min="3" max="3" width="33.28515625" style="2" customWidth="1"/>
    <col min="4" max="4" width="1.85546875" style="2" customWidth="1"/>
    <col min="5" max="5" width="31" style="2" customWidth="1"/>
    <col min="6" max="6" width="1.140625" style="2" customWidth="1"/>
    <col min="7" max="7" width="28.7109375" style="2" customWidth="1"/>
    <col min="8" max="8" width="0.42578125" style="2" customWidth="1"/>
    <col min="9" max="9" width="31.28515625" style="2" customWidth="1"/>
    <col min="10" max="10" width="18.7109375" customWidth="1"/>
    <col min="11" max="11" width="7.140625" customWidth="1"/>
    <col min="12" max="12" width="15.140625" bestFit="1" customWidth="1"/>
  </cols>
  <sheetData>
    <row r="1" spans="1:13" x14ac:dyDescent="0.4">
      <c r="J1" s="3"/>
      <c r="K1" s="3"/>
      <c r="L1" s="3"/>
      <c r="M1" s="3"/>
    </row>
    <row r="2" spans="1:13" x14ac:dyDescent="0.4">
      <c r="A2" s="4"/>
      <c r="B2" s="5" t="s">
        <v>0</v>
      </c>
      <c r="C2" s="5"/>
      <c r="D2" s="5"/>
      <c r="E2" s="5"/>
      <c r="F2" s="5"/>
      <c r="G2" s="6"/>
      <c r="H2" s="6"/>
      <c r="J2" s="7"/>
      <c r="K2" s="3"/>
      <c r="L2" s="3"/>
      <c r="M2" s="3"/>
    </row>
    <row r="3" spans="1:13" x14ac:dyDescent="0.4">
      <c r="B3" s="2" t="s">
        <v>1</v>
      </c>
      <c r="I3" s="8"/>
      <c r="J3" s="9"/>
      <c r="K3" s="3"/>
      <c r="L3" s="3"/>
      <c r="M3" s="3"/>
    </row>
    <row r="4" spans="1:13" x14ac:dyDescent="0.4">
      <c r="I4" s="10"/>
      <c r="J4" s="11"/>
      <c r="K4" s="3"/>
      <c r="L4" s="3"/>
      <c r="M4" s="3"/>
    </row>
    <row r="5" spans="1:13" x14ac:dyDescent="0.4">
      <c r="B5" s="12" t="s">
        <v>2</v>
      </c>
      <c r="C5" s="13">
        <v>2022</v>
      </c>
      <c r="D5" s="13"/>
      <c r="E5" s="13">
        <v>2021</v>
      </c>
      <c r="F5" s="14"/>
      <c r="G5" s="8"/>
      <c r="H5" s="8"/>
      <c r="I5" s="8"/>
      <c r="J5" s="9"/>
      <c r="K5" s="9"/>
      <c r="L5" s="3"/>
      <c r="M5" s="3"/>
    </row>
    <row r="6" spans="1:13" x14ac:dyDescent="0.4">
      <c r="B6" s="15" t="s">
        <v>3</v>
      </c>
      <c r="C6" s="16">
        <v>400000</v>
      </c>
      <c r="D6" s="16"/>
      <c r="E6" s="16">
        <v>400000</v>
      </c>
      <c r="F6" s="16"/>
      <c r="I6" s="17"/>
      <c r="J6" s="3"/>
      <c r="K6" s="3"/>
      <c r="L6" s="3"/>
      <c r="M6" s="3"/>
    </row>
    <row r="7" spans="1:13" x14ac:dyDescent="0.4">
      <c r="A7" s="18"/>
      <c r="B7" s="19" t="s">
        <v>4</v>
      </c>
      <c r="C7" s="16">
        <v>293230.92</v>
      </c>
      <c r="D7" s="16"/>
      <c r="E7" s="16">
        <v>272618.37</v>
      </c>
      <c r="F7" s="16"/>
      <c r="I7" s="17"/>
      <c r="J7" s="3"/>
      <c r="K7" s="3"/>
      <c r="L7" s="3"/>
      <c r="M7" s="3"/>
    </row>
    <row r="8" spans="1:13" x14ac:dyDescent="0.4">
      <c r="A8" s="20"/>
      <c r="B8" s="19" t="s">
        <v>5</v>
      </c>
      <c r="C8" s="16">
        <v>337492127.93000001</v>
      </c>
      <c r="D8" s="16"/>
      <c r="E8" s="16">
        <v>246174025.31999999</v>
      </c>
      <c r="F8" s="16"/>
      <c r="I8" s="10"/>
      <c r="J8" s="21"/>
      <c r="K8" s="3"/>
      <c r="L8" s="3"/>
      <c r="M8" s="3"/>
    </row>
    <row r="9" spans="1:13" x14ac:dyDescent="0.4">
      <c r="A9" s="20"/>
      <c r="B9" s="19" t="s">
        <v>6</v>
      </c>
      <c r="C9" s="16">
        <v>81786031.159999996</v>
      </c>
      <c r="D9" s="16"/>
      <c r="E9" s="16">
        <v>1568684.83</v>
      </c>
      <c r="F9" s="16"/>
      <c r="I9" s="22"/>
      <c r="J9" s="23"/>
      <c r="K9" s="3"/>
      <c r="L9" s="3"/>
      <c r="M9" s="3"/>
    </row>
    <row r="10" spans="1:13" x14ac:dyDescent="0.4">
      <c r="A10" s="24"/>
      <c r="B10" s="19" t="s">
        <v>7</v>
      </c>
      <c r="C10" s="25">
        <v>1316319.6599999999</v>
      </c>
      <c r="D10" s="16"/>
      <c r="E10" s="25">
        <v>1316319.6599999999</v>
      </c>
      <c r="F10" s="16"/>
      <c r="I10" s="22"/>
      <c r="J10" s="23"/>
      <c r="K10" s="26"/>
      <c r="L10" s="26"/>
      <c r="M10" s="3"/>
    </row>
    <row r="11" spans="1:13" ht="27" thickBot="1" x14ac:dyDescent="0.45">
      <c r="B11" s="27" t="s">
        <v>8</v>
      </c>
      <c r="C11" s="28">
        <f>SUM(C6:C10)</f>
        <v>421287709.67000002</v>
      </c>
      <c r="D11" s="29"/>
      <c r="E11" s="28">
        <f>SUM(E6:E10)</f>
        <v>249731648.18000001</v>
      </c>
      <c r="F11" s="29"/>
      <c r="I11" s="30"/>
      <c r="J11" s="31"/>
      <c r="K11" s="26"/>
      <c r="L11" s="26"/>
      <c r="M11" s="3"/>
    </row>
    <row r="12" spans="1:13" ht="27" thickTop="1" x14ac:dyDescent="0.4">
      <c r="B12" s="27"/>
      <c r="C12" s="29"/>
      <c r="D12" s="29"/>
      <c r="E12" s="29"/>
      <c r="F12" s="29"/>
      <c r="I12" s="32"/>
      <c r="J12" s="33"/>
      <c r="K12" s="26"/>
      <c r="L12" s="34"/>
      <c r="M12" s="3"/>
    </row>
    <row r="13" spans="1:13" x14ac:dyDescent="0.4">
      <c r="B13" s="5" t="s">
        <v>9</v>
      </c>
      <c r="C13" s="29"/>
      <c r="F13" s="29"/>
      <c r="I13" s="35"/>
      <c r="J13" s="33"/>
      <c r="K13" s="26"/>
      <c r="L13" s="36">
        <f>SUM(L12:L12)</f>
        <v>0</v>
      </c>
      <c r="M13" s="3"/>
    </row>
    <row r="14" spans="1:13" x14ac:dyDescent="0.4">
      <c r="B14" s="2" t="s">
        <v>10</v>
      </c>
      <c r="F14" s="29"/>
      <c r="I14" s="35"/>
      <c r="J14" s="33"/>
      <c r="K14" s="26"/>
      <c r="L14" s="34"/>
      <c r="M14" s="3"/>
    </row>
    <row r="15" spans="1:13" x14ac:dyDescent="0.4">
      <c r="F15" s="29"/>
      <c r="I15" s="15"/>
      <c r="J15" s="33"/>
      <c r="K15" s="33"/>
      <c r="L15" s="33"/>
      <c r="M15" s="3"/>
    </row>
    <row r="16" spans="1:13" x14ac:dyDescent="0.4">
      <c r="B16" s="12" t="s">
        <v>2</v>
      </c>
      <c r="C16" s="13">
        <v>2022</v>
      </c>
      <c r="D16" s="13"/>
      <c r="E16" s="13">
        <v>2021</v>
      </c>
      <c r="F16" s="29"/>
      <c r="J16" s="3"/>
      <c r="K16" s="3"/>
      <c r="L16" s="3"/>
      <c r="M16" s="3"/>
    </row>
    <row r="17" spans="1:13" s="40" customFormat="1" x14ac:dyDescent="0.4">
      <c r="A17" s="20"/>
      <c r="B17" s="8" t="s">
        <v>11</v>
      </c>
      <c r="C17" s="37">
        <v>0</v>
      </c>
      <c r="D17" s="8"/>
      <c r="E17" s="37">
        <v>1456298.18</v>
      </c>
      <c r="F17" s="38"/>
      <c r="G17" s="8"/>
      <c r="H17" s="8"/>
      <c r="I17" s="39"/>
      <c r="J17" s="9"/>
      <c r="K17" s="9"/>
      <c r="L17" s="9"/>
      <c r="M17" s="9"/>
    </row>
    <row r="18" spans="1:13" ht="27" thickBot="1" x14ac:dyDescent="0.45">
      <c r="B18" s="27" t="s">
        <v>8</v>
      </c>
      <c r="C18" s="28">
        <f>+C17</f>
        <v>0</v>
      </c>
      <c r="D18" s="29"/>
      <c r="E18" s="28">
        <f>+E17</f>
        <v>1456298.18</v>
      </c>
      <c r="F18" s="29"/>
      <c r="J18" s="3"/>
      <c r="K18" s="3"/>
      <c r="L18" s="3"/>
      <c r="M18" s="3"/>
    </row>
    <row r="19" spans="1:13" ht="27" thickTop="1" x14ac:dyDescent="0.4">
      <c r="B19" s="27"/>
      <c r="C19" s="29"/>
      <c r="D19" s="29"/>
      <c r="E19" s="29"/>
      <c r="F19" s="29"/>
      <c r="J19" s="3"/>
      <c r="K19" s="3"/>
      <c r="L19" s="3"/>
      <c r="M19" s="3"/>
    </row>
    <row r="20" spans="1:13" s="40" customFormat="1" ht="78.75" x14ac:dyDescent="0.4">
      <c r="A20" s="20"/>
      <c r="B20" s="41" t="s">
        <v>12</v>
      </c>
      <c r="C20" s="42"/>
      <c r="D20" s="42"/>
      <c r="E20" s="42"/>
      <c r="F20" s="38"/>
      <c r="G20" s="8"/>
      <c r="H20" s="8"/>
      <c r="I20" s="8"/>
      <c r="J20" s="9"/>
      <c r="K20" s="9"/>
      <c r="L20" s="9"/>
      <c r="M20" s="9"/>
    </row>
    <row r="21" spans="1:13" x14ac:dyDescent="0.4">
      <c r="B21" s="27"/>
      <c r="C21" s="29"/>
      <c r="D21" s="29"/>
      <c r="E21" s="29"/>
      <c r="F21" s="29"/>
      <c r="J21" s="3"/>
      <c r="K21" s="3"/>
      <c r="L21" s="3"/>
      <c r="M21" s="3"/>
    </row>
    <row r="22" spans="1:13" x14ac:dyDescent="0.4">
      <c r="B22" s="2" t="s">
        <v>13</v>
      </c>
      <c r="J22" s="3"/>
      <c r="K22" s="3"/>
      <c r="L22" s="3"/>
      <c r="M22" s="3"/>
    </row>
    <row r="23" spans="1:13" x14ac:dyDescent="0.4">
      <c r="A23" s="4"/>
      <c r="B23" s="5" t="s">
        <v>14</v>
      </c>
      <c r="C23" s="5"/>
      <c r="D23" s="5"/>
      <c r="E23" s="5"/>
      <c r="F23" s="5"/>
      <c r="G23" s="5"/>
      <c r="H23" s="5"/>
      <c r="I23" s="5"/>
      <c r="J23" s="7"/>
      <c r="K23" s="3"/>
      <c r="L23" s="3"/>
      <c r="M23" s="3"/>
    </row>
    <row r="24" spans="1:13" x14ac:dyDescent="0.4">
      <c r="B24" s="2" t="s">
        <v>15</v>
      </c>
      <c r="J24" s="3"/>
      <c r="K24" s="3"/>
      <c r="L24" s="3"/>
      <c r="M24" s="3"/>
    </row>
    <row r="25" spans="1:13" x14ac:dyDescent="0.4">
      <c r="J25" s="3"/>
      <c r="K25" s="3"/>
      <c r="L25" s="3"/>
      <c r="M25" s="3"/>
    </row>
    <row r="26" spans="1:13" x14ac:dyDescent="0.4">
      <c r="B26" s="12" t="s">
        <v>2</v>
      </c>
      <c r="C26" s="13">
        <v>2022</v>
      </c>
      <c r="D26" s="13"/>
      <c r="E26" s="13">
        <v>2021</v>
      </c>
      <c r="F26" s="14"/>
      <c r="J26" s="3"/>
      <c r="K26" s="3"/>
      <c r="L26" s="3"/>
      <c r="M26" s="3"/>
    </row>
    <row r="27" spans="1:13" x14ac:dyDescent="0.4">
      <c r="B27" s="15" t="s">
        <v>16</v>
      </c>
      <c r="C27" s="16">
        <v>105255.77</v>
      </c>
      <c r="D27" s="16"/>
      <c r="E27" s="16">
        <v>129255.65</v>
      </c>
      <c r="F27" s="16"/>
      <c r="J27" s="3"/>
      <c r="K27" s="3"/>
      <c r="L27" s="3"/>
      <c r="M27" s="3"/>
    </row>
    <row r="28" spans="1:13" x14ac:dyDescent="0.4">
      <c r="B28" s="15" t="s">
        <v>17</v>
      </c>
      <c r="C28" s="16">
        <v>152270.71</v>
      </c>
      <c r="D28" s="16"/>
      <c r="E28" s="16">
        <v>104438.05</v>
      </c>
      <c r="F28" s="16"/>
      <c r="J28" s="3"/>
      <c r="K28" s="3"/>
      <c r="L28" s="3"/>
      <c r="M28" s="3"/>
    </row>
    <row r="29" spans="1:13" x14ac:dyDescent="0.4">
      <c r="B29" s="15" t="s">
        <v>18</v>
      </c>
      <c r="C29" s="16">
        <v>813893.54</v>
      </c>
      <c r="D29" s="16"/>
      <c r="E29" s="16">
        <v>568304.48</v>
      </c>
      <c r="F29" s="16"/>
      <c r="J29" s="3"/>
      <c r="K29" s="3"/>
      <c r="L29" s="3"/>
      <c r="M29" s="3"/>
    </row>
    <row r="30" spans="1:13" x14ac:dyDescent="0.4">
      <c r="B30" s="15" t="s">
        <v>19</v>
      </c>
      <c r="C30" s="25">
        <v>529040.68999999994</v>
      </c>
      <c r="D30" s="16"/>
      <c r="E30" s="25">
        <v>1380505.5</v>
      </c>
      <c r="F30" s="16"/>
      <c r="I30" s="17"/>
      <c r="J30" s="3"/>
      <c r="K30" s="3"/>
      <c r="L30" s="3"/>
      <c r="M30" s="3"/>
    </row>
    <row r="31" spans="1:13" ht="27" thickBot="1" x14ac:dyDescent="0.45">
      <c r="B31" s="27" t="s">
        <v>8</v>
      </c>
      <c r="C31" s="28">
        <f>SUM(C27:C30)</f>
        <v>1600460.71</v>
      </c>
      <c r="D31" s="29"/>
      <c r="E31" s="28">
        <f>SUM(E27:E30)</f>
        <v>2182503.6799999997</v>
      </c>
      <c r="F31" s="29"/>
      <c r="J31" s="3"/>
      <c r="K31" s="3"/>
      <c r="L31" s="3"/>
      <c r="M31" s="3"/>
    </row>
    <row r="32" spans="1:13" ht="27" thickTop="1" x14ac:dyDescent="0.4">
      <c r="B32" s="27"/>
      <c r="C32" s="29"/>
      <c r="D32" s="29"/>
      <c r="E32" s="29"/>
      <c r="F32" s="29"/>
      <c r="I32" s="43"/>
      <c r="J32" s="3"/>
      <c r="K32" s="3"/>
      <c r="L32" s="3"/>
      <c r="M32" s="3"/>
    </row>
    <row r="33" spans="1:21" x14ac:dyDescent="0.4">
      <c r="B33" s="12" t="s">
        <v>2</v>
      </c>
      <c r="C33" s="13">
        <v>2022</v>
      </c>
      <c r="D33" s="13"/>
      <c r="E33" s="13">
        <v>2021</v>
      </c>
      <c r="F33" s="29"/>
      <c r="J33" s="3"/>
      <c r="K33" s="3"/>
      <c r="L33" s="3"/>
      <c r="M33" s="3"/>
    </row>
    <row r="34" spans="1:21" x14ac:dyDescent="0.4">
      <c r="B34" s="19" t="s">
        <v>20</v>
      </c>
      <c r="C34" s="44">
        <v>568304.48</v>
      </c>
      <c r="D34" s="16"/>
      <c r="E34" s="44">
        <v>228919.11</v>
      </c>
      <c r="F34" s="29"/>
      <c r="J34" s="3"/>
      <c r="K34" s="3"/>
      <c r="L34" s="3"/>
      <c r="M34" s="3"/>
    </row>
    <row r="35" spans="1:21" x14ac:dyDescent="0.4">
      <c r="B35" s="19" t="s">
        <v>21</v>
      </c>
      <c r="C35" s="16">
        <v>2035525.27</v>
      </c>
      <c r="D35" s="16"/>
      <c r="E35" s="44">
        <v>1565973.38</v>
      </c>
      <c r="F35" s="29"/>
      <c r="I35" s="19"/>
      <c r="J35" s="9"/>
      <c r="K35" s="9"/>
      <c r="L35" s="9"/>
      <c r="M35" s="9"/>
      <c r="N35" s="40"/>
      <c r="O35" s="40"/>
      <c r="P35" s="40"/>
      <c r="Q35" s="40"/>
      <c r="R35" s="40"/>
      <c r="S35" s="40"/>
      <c r="T35" s="40"/>
      <c r="U35" s="40"/>
    </row>
    <row r="36" spans="1:21" x14ac:dyDescent="0.4">
      <c r="B36" s="19" t="s">
        <v>22</v>
      </c>
      <c r="C36" s="45">
        <v>-2074789.06</v>
      </c>
      <c r="D36" s="25"/>
      <c r="E36" s="45">
        <v>-1226588.01</v>
      </c>
      <c r="F36" s="29"/>
      <c r="K36" s="3"/>
      <c r="L36" s="3"/>
      <c r="M36" s="3"/>
    </row>
    <row r="37" spans="1:21" ht="27" thickBot="1" x14ac:dyDescent="0.45">
      <c r="B37" s="27" t="s">
        <v>8</v>
      </c>
      <c r="C37" s="46">
        <f>SUM(C34:C36)</f>
        <v>529040.68999999994</v>
      </c>
      <c r="D37" s="46"/>
      <c r="E37" s="47">
        <f>+E34+E35+E36</f>
        <v>568304.47999999975</v>
      </c>
      <c r="F37" s="29"/>
      <c r="K37" s="3"/>
      <c r="L37" s="3"/>
      <c r="M37" s="3"/>
    </row>
    <row r="38" spans="1:21" ht="27" thickTop="1" x14ac:dyDescent="0.4">
      <c r="B38" s="27"/>
      <c r="C38" s="29"/>
      <c r="D38" s="29"/>
      <c r="E38" s="29"/>
      <c r="F38" s="29"/>
      <c r="J38" s="48"/>
      <c r="K38" s="3"/>
      <c r="L38" s="3"/>
      <c r="M38" s="3"/>
    </row>
    <row r="39" spans="1:21" ht="75" customHeight="1" x14ac:dyDescent="0.4">
      <c r="B39" s="49" t="s">
        <v>23</v>
      </c>
      <c r="C39" s="49"/>
      <c r="D39" s="49"/>
      <c r="E39" s="49"/>
      <c r="F39" s="49"/>
      <c r="G39" s="49"/>
      <c r="H39" s="49"/>
      <c r="I39" s="49"/>
      <c r="J39" s="48"/>
      <c r="K39" s="3"/>
      <c r="L39" s="3"/>
      <c r="M39" s="3"/>
    </row>
    <row r="40" spans="1:21" x14ac:dyDescent="0.4">
      <c r="B40" s="27"/>
      <c r="C40" s="29"/>
      <c r="D40" s="29"/>
      <c r="E40" s="29"/>
      <c r="F40" s="29"/>
      <c r="J40" s="48"/>
      <c r="K40" s="3"/>
      <c r="L40" s="3"/>
      <c r="M40" s="3"/>
    </row>
    <row r="41" spans="1:21" x14ac:dyDescent="0.4">
      <c r="A41" s="4"/>
      <c r="B41" s="5" t="s">
        <v>24</v>
      </c>
      <c r="C41" s="5"/>
      <c r="D41" s="5"/>
      <c r="E41" s="5"/>
      <c r="F41" s="5"/>
      <c r="G41" s="5"/>
      <c r="H41" s="5"/>
      <c r="I41" s="5"/>
      <c r="J41" s="40"/>
      <c r="K41" s="3"/>
      <c r="L41" s="3"/>
      <c r="M41" s="3"/>
    </row>
    <row r="42" spans="1:21" ht="50.25" customHeight="1" x14ac:dyDescent="0.4">
      <c r="B42" s="50" t="s">
        <v>25</v>
      </c>
      <c r="C42" s="50"/>
      <c r="D42" s="50"/>
      <c r="E42" s="50"/>
      <c r="F42" s="50"/>
      <c r="G42" s="50"/>
      <c r="H42" s="50"/>
      <c r="I42" s="50"/>
      <c r="J42" s="3"/>
      <c r="K42" s="3"/>
      <c r="L42" s="3"/>
      <c r="M42" s="3"/>
    </row>
    <row r="43" spans="1:21" x14ac:dyDescent="0.4">
      <c r="A43" s="20"/>
      <c r="B43" s="8"/>
      <c r="C43" s="8"/>
      <c r="D43" s="8"/>
      <c r="E43" s="8"/>
      <c r="F43" s="8"/>
      <c r="G43" s="8"/>
      <c r="H43" s="8"/>
      <c r="I43" s="8"/>
      <c r="J43" s="51"/>
      <c r="K43" s="9"/>
      <c r="L43" s="9"/>
      <c r="M43" s="9"/>
      <c r="N43" s="40"/>
      <c r="O43" s="40"/>
      <c r="P43" s="40"/>
    </row>
    <row r="44" spans="1:21" x14ac:dyDescent="0.4">
      <c r="A44" s="20"/>
      <c r="B44" s="12" t="s">
        <v>2</v>
      </c>
      <c r="C44" s="13" t="s">
        <v>26</v>
      </c>
      <c r="D44" s="13"/>
      <c r="E44" s="13" t="s">
        <v>27</v>
      </c>
      <c r="F44" s="13"/>
      <c r="G44" s="13" t="s">
        <v>28</v>
      </c>
      <c r="H44" s="13"/>
      <c r="I44" s="13" t="s">
        <v>8</v>
      </c>
      <c r="J44" s="52"/>
      <c r="K44" s="9"/>
      <c r="L44" s="9"/>
      <c r="M44" s="9"/>
      <c r="N44" s="40"/>
      <c r="O44" s="40"/>
      <c r="P44" s="40"/>
    </row>
    <row r="45" spans="1:21" x14ac:dyDescent="0.4">
      <c r="A45" s="20"/>
      <c r="B45" s="19" t="s">
        <v>29</v>
      </c>
      <c r="C45" s="44">
        <v>10229692.800000001</v>
      </c>
      <c r="D45" s="44"/>
      <c r="E45" s="44">
        <v>29006321.07</v>
      </c>
      <c r="F45" s="44"/>
      <c r="G45" s="44">
        <v>12053367.890000001</v>
      </c>
      <c r="H45" s="44"/>
      <c r="I45" s="44">
        <f>+C45+E45+G45</f>
        <v>51289381.760000005</v>
      </c>
      <c r="J45" s="9"/>
      <c r="K45" s="9"/>
      <c r="L45" s="9"/>
      <c r="M45" s="9"/>
      <c r="N45" s="40"/>
      <c r="O45" s="40"/>
      <c r="P45" s="40"/>
    </row>
    <row r="46" spans="1:21" x14ac:dyDescent="0.4">
      <c r="A46" s="20"/>
      <c r="B46" s="19" t="s">
        <v>30</v>
      </c>
      <c r="C46" s="44">
        <v>-5890</v>
      </c>
      <c r="D46" s="44"/>
      <c r="E46" s="44"/>
      <c r="F46" s="44"/>
      <c r="G46" s="44"/>
      <c r="H46" s="44"/>
      <c r="I46" s="44">
        <f>+C46+E46+G46</f>
        <v>-5890</v>
      </c>
      <c r="J46" s="9"/>
      <c r="K46" s="9"/>
      <c r="L46" s="9"/>
      <c r="M46" s="9"/>
      <c r="N46" s="40"/>
      <c r="O46" s="40"/>
      <c r="P46" s="40"/>
    </row>
    <row r="47" spans="1:21" x14ac:dyDescent="0.4">
      <c r="A47" s="20"/>
      <c r="B47" s="19" t="s">
        <v>31</v>
      </c>
      <c r="C47" s="45">
        <f>41300+335236.82</f>
        <v>376536.82</v>
      </c>
      <c r="D47" s="44"/>
      <c r="E47" s="45">
        <f>1322820.7+191557.01+6844972.26</f>
        <v>8359349.9699999997</v>
      </c>
      <c r="F47" s="44"/>
      <c r="G47" s="45">
        <f>128269.59+290831.75</f>
        <v>419101.33999999997</v>
      </c>
      <c r="H47" s="44"/>
      <c r="I47" s="45">
        <f>+C47+E47+G47</f>
        <v>9154988.129999999</v>
      </c>
      <c r="J47" s="48"/>
      <c r="K47" s="9"/>
      <c r="L47" s="48"/>
      <c r="M47" s="9"/>
      <c r="N47" s="40"/>
      <c r="O47" s="40"/>
      <c r="P47" s="40"/>
    </row>
    <row r="48" spans="1:21" x14ac:dyDescent="0.4">
      <c r="A48" s="20"/>
      <c r="B48" s="53" t="s">
        <v>32</v>
      </c>
      <c r="C48" s="54">
        <f>+C45+C46+C47</f>
        <v>10600339.620000001</v>
      </c>
      <c r="D48" s="54"/>
      <c r="E48" s="54">
        <f>+E45+E47</f>
        <v>37365671.039999999</v>
      </c>
      <c r="F48" s="54"/>
      <c r="G48" s="54">
        <f>+G45+G47</f>
        <v>12472469.23</v>
      </c>
      <c r="H48" s="54"/>
      <c r="I48" s="54">
        <f>+I45+I46+I47</f>
        <v>60438479.890000001</v>
      </c>
      <c r="J48" s="9"/>
      <c r="K48" s="9"/>
      <c r="L48" s="9"/>
      <c r="M48" s="9"/>
      <c r="N48" s="40"/>
      <c r="O48" s="40"/>
      <c r="P48" s="40"/>
    </row>
    <row r="49" spans="1:16" x14ac:dyDescent="0.4">
      <c r="A49" s="20"/>
      <c r="B49" s="19"/>
      <c r="C49" s="44"/>
      <c r="D49" s="44"/>
      <c r="E49" s="44"/>
      <c r="F49" s="44"/>
      <c r="G49" s="44"/>
      <c r="H49" s="44"/>
      <c r="I49" s="44"/>
      <c r="J49" s="9"/>
      <c r="K49" s="9"/>
      <c r="L49" s="9"/>
      <c r="M49" s="9"/>
      <c r="N49" s="40"/>
      <c r="O49" s="40"/>
      <c r="P49" s="40"/>
    </row>
    <row r="50" spans="1:16" x14ac:dyDescent="0.4">
      <c r="A50" s="20"/>
      <c r="B50" s="19" t="s">
        <v>33</v>
      </c>
      <c r="C50" s="44">
        <v>-10147453.48</v>
      </c>
      <c r="D50" s="44"/>
      <c r="E50" s="44">
        <v>-27083457.149999999</v>
      </c>
      <c r="F50" s="44"/>
      <c r="G50" s="44">
        <v>-9630599.6699999999</v>
      </c>
      <c r="H50" s="44"/>
      <c r="I50" s="44">
        <f>+C50+E50+G50</f>
        <v>-46861510.299999997</v>
      </c>
      <c r="J50" s="9"/>
      <c r="K50" s="9"/>
      <c r="L50" s="9"/>
      <c r="M50" s="9"/>
      <c r="N50" s="40"/>
      <c r="O50" s="40"/>
      <c r="P50" s="40"/>
    </row>
    <row r="51" spans="1:16" x14ac:dyDescent="0.4">
      <c r="A51" s="20"/>
      <c r="B51" s="19" t="s">
        <v>34</v>
      </c>
      <c r="C51" s="44">
        <v>-95797.24</v>
      </c>
      <c r="D51" s="44"/>
      <c r="E51" s="44">
        <f>-2282948.94+611995.39</f>
        <v>-1670953.5499999998</v>
      </c>
      <c r="F51" s="44"/>
      <c r="G51" s="44">
        <v>-682980.25</v>
      </c>
      <c r="H51" s="44"/>
      <c r="I51" s="44">
        <f>+C51+E51+G51</f>
        <v>-2449731.04</v>
      </c>
      <c r="J51" s="9"/>
      <c r="K51" s="9"/>
      <c r="L51" s="9"/>
      <c r="M51" s="9"/>
      <c r="N51" s="40"/>
      <c r="O51" s="40"/>
      <c r="P51" s="40"/>
    </row>
    <row r="52" spans="1:16" x14ac:dyDescent="0.4">
      <c r="A52" s="20"/>
      <c r="B52" s="19" t="s">
        <v>30</v>
      </c>
      <c r="C52" s="44">
        <v>0</v>
      </c>
      <c r="D52" s="44"/>
      <c r="E52" s="44">
        <v>0</v>
      </c>
      <c r="F52" s="44"/>
      <c r="G52" s="44">
        <v>0</v>
      </c>
      <c r="H52" s="44"/>
      <c r="I52" s="44">
        <f>+C52+E52+G52</f>
        <v>0</v>
      </c>
      <c r="J52" s="9"/>
      <c r="K52" s="9"/>
      <c r="L52" s="9"/>
      <c r="M52" s="9"/>
      <c r="N52" s="40"/>
      <c r="O52" s="40"/>
      <c r="P52" s="40"/>
    </row>
    <row r="53" spans="1:16" x14ac:dyDescent="0.4">
      <c r="A53" s="20"/>
      <c r="B53" s="53" t="s">
        <v>32</v>
      </c>
      <c r="C53" s="55">
        <f>+C50+C51</f>
        <v>-10243250.720000001</v>
      </c>
      <c r="D53" s="54"/>
      <c r="E53" s="55">
        <f>+E50+E51</f>
        <v>-28754410.699999999</v>
      </c>
      <c r="F53" s="54"/>
      <c r="G53" s="55">
        <f>+G50+G51</f>
        <v>-10313579.92</v>
      </c>
      <c r="H53" s="54"/>
      <c r="I53" s="55">
        <f>+I50+I51+I52</f>
        <v>-49311241.339999996</v>
      </c>
      <c r="J53" s="9"/>
      <c r="K53" s="9"/>
      <c r="L53" s="9"/>
      <c r="M53" s="9"/>
      <c r="N53" s="40"/>
      <c r="O53" s="40"/>
      <c r="P53" s="40"/>
    </row>
    <row r="54" spans="1:16" ht="27" thickBot="1" x14ac:dyDescent="0.45">
      <c r="A54" s="20"/>
      <c r="B54" s="53" t="s">
        <v>35</v>
      </c>
      <c r="C54" s="47">
        <f>+C48+C53</f>
        <v>357088.90000000037</v>
      </c>
      <c r="D54" s="54"/>
      <c r="E54" s="47">
        <f>+E48+E53</f>
        <v>8611260.3399999999</v>
      </c>
      <c r="F54" s="54"/>
      <c r="G54" s="47">
        <f>+G48+G53</f>
        <v>2158889.3100000005</v>
      </c>
      <c r="H54" s="54"/>
      <c r="I54" s="47">
        <f>+I48+I53</f>
        <v>11127238.550000004</v>
      </c>
      <c r="J54" s="9"/>
      <c r="K54" s="9"/>
      <c r="L54" s="48"/>
      <c r="M54" s="9"/>
      <c r="N54" s="40"/>
      <c r="O54" s="40"/>
      <c r="P54" s="40"/>
    </row>
    <row r="55" spans="1:16" ht="27" thickTop="1" x14ac:dyDescent="0.4">
      <c r="A55" s="20"/>
      <c r="B55" s="53"/>
      <c r="C55" s="54"/>
      <c r="D55" s="54"/>
      <c r="E55" s="54"/>
      <c r="F55" s="54"/>
      <c r="G55" s="54"/>
      <c r="H55" s="54"/>
      <c r="I55" s="54"/>
      <c r="J55" s="56"/>
      <c r="K55" s="9"/>
      <c r="L55" s="9"/>
      <c r="M55" s="9"/>
      <c r="N55" s="40"/>
      <c r="O55" s="40"/>
      <c r="P55" s="40"/>
    </row>
    <row r="56" spans="1:16" x14ac:dyDescent="0.4">
      <c r="A56" s="20"/>
      <c r="B56" s="53"/>
      <c r="C56" s="54"/>
      <c r="D56" s="54"/>
      <c r="E56" s="54"/>
      <c r="F56" s="54"/>
      <c r="G56" s="54"/>
      <c r="H56" s="54"/>
      <c r="I56" s="54"/>
      <c r="J56" s="9"/>
      <c r="K56" s="9"/>
      <c r="L56" s="9"/>
      <c r="M56" s="9"/>
      <c r="N56" s="40"/>
      <c r="O56" s="40"/>
      <c r="P56" s="40"/>
    </row>
    <row r="57" spans="1:16" x14ac:dyDescent="0.4">
      <c r="A57" s="20"/>
      <c r="B57" s="57" t="s">
        <v>2</v>
      </c>
      <c r="C57" s="14" t="s">
        <v>26</v>
      </c>
      <c r="D57" s="14"/>
      <c r="E57" s="14" t="s">
        <v>27</v>
      </c>
      <c r="F57" s="14"/>
      <c r="G57" s="14" t="s">
        <v>28</v>
      </c>
      <c r="H57" s="14"/>
      <c r="I57" s="14" t="s">
        <v>8</v>
      </c>
      <c r="J57" s="9"/>
      <c r="K57" s="9"/>
      <c r="L57" s="9"/>
      <c r="M57" s="9"/>
      <c r="N57" s="40"/>
      <c r="O57" s="40"/>
      <c r="P57" s="40"/>
    </row>
    <row r="58" spans="1:16" x14ac:dyDescent="0.4">
      <c r="A58" s="20"/>
      <c r="B58" s="19" t="s">
        <v>36</v>
      </c>
      <c r="C58" s="44">
        <v>10001237.390000001</v>
      </c>
      <c r="D58" s="44"/>
      <c r="E58" s="44">
        <v>27863909.559999999</v>
      </c>
      <c r="F58" s="44"/>
      <c r="G58" s="44">
        <v>9880278.8399999999</v>
      </c>
      <c r="H58" s="44"/>
      <c r="I58" s="44">
        <f>+C58+E58+G58</f>
        <v>47745425.790000007</v>
      </c>
      <c r="J58" s="9"/>
      <c r="K58" s="9"/>
      <c r="L58" s="9"/>
      <c r="M58" s="9"/>
      <c r="N58" s="40"/>
      <c r="O58" s="40"/>
      <c r="P58" s="40"/>
    </row>
    <row r="59" spans="1:16" x14ac:dyDescent="0.4">
      <c r="A59" s="20"/>
      <c r="B59" s="19" t="s">
        <v>31</v>
      </c>
      <c r="C59" s="44">
        <v>228455.41</v>
      </c>
      <c r="D59" s="44"/>
      <c r="E59" s="44">
        <v>1142411.51</v>
      </c>
      <c r="F59" s="44"/>
      <c r="G59" s="44">
        <v>2173089.0499999998</v>
      </c>
      <c r="H59" s="44"/>
      <c r="I59" s="44">
        <f>+C59+E59+G59</f>
        <v>3543955.9699999997</v>
      </c>
      <c r="J59" s="9"/>
      <c r="K59" s="9"/>
      <c r="L59" s="9"/>
      <c r="M59" s="9"/>
      <c r="N59" s="40"/>
      <c r="O59" s="40"/>
      <c r="P59" s="40"/>
    </row>
    <row r="60" spans="1:16" x14ac:dyDescent="0.4">
      <c r="A60" s="58"/>
      <c r="B60" s="19" t="s">
        <v>37</v>
      </c>
      <c r="C60" s="45">
        <v>0</v>
      </c>
      <c r="D60" s="44"/>
      <c r="E60" s="45">
        <v>0</v>
      </c>
      <c r="F60" s="44"/>
      <c r="G60" s="45">
        <v>0</v>
      </c>
      <c r="H60" s="44"/>
      <c r="I60" s="45">
        <f>+C60+E60+G60</f>
        <v>0</v>
      </c>
      <c r="J60" s="59"/>
      <c r="K60" s="9"/>
      <c r="L60" s="9"/>
      <c r="M60" s="9"/>
      <c r="N60" s="40"/>
      <c r="O60" s="40"/>
      <c r="P60" s="40"/>
    </row>
    <row r="61" spans="1:16" x14ac:dyDescent="0.4">
      <c r="A61" s="20"/>
      <c r="B61" s="53" t="s">
        <v>32</v>
      </c>
      <c r="C61" s="54">
        <f>+C58+C59+C60</f>
        <v>10229692.800000001</v>
      </c>
      <c r="D61" s="54"/>
      <c r="E61" s="54">
        <f>+E58+E59+E60</f>
        <v>29006321.07</v>
      </c>
      <c r="F61" s="54"/>
      <c r="G61" s="54">
        <f>+G58+G59+G60</f>
        <v>12053367.890000001</v>
      </c>
      <c r="H61" s="54"/>
      <c r="I61" s="54">
        <f>+I58+I59+I60</f>
        <v>51289381.760000005</v>
      </c>
      <c r="J61" s="9"/>
      <c r="K61" s="9"/>
      <c r="L61" s="9"/>
      <c r="M61" s="9"/>
      <c r="N61" s="40"/>
      <c r="O61" s="40"/>
      <c r="P61" s="40"/>
    </row>
    <row r="62" spans="1:16" x14ac:dyDescent="0.4">
      <c r="A62" s="20"/>
      <c r="B62" s="19"/>
      <c r="C62" s="44"/>
      <c r="D62" s="44"/>
      <c r="E62" s="44"/>
      <c r="F62" s="44"/>
      <c r="G62" s="44"/>
      <c r="H62" s="44"/>
      <c r="I62" s="44"/>
      <c r="J62" s="60"/>
      <c r="K62" s="9"/>
      <c r="L62" s="9"/>
      <c r="M62" s="9"/>
      <c r="N62" s="40"/>
      <c r="O62" s="40"/>
      <c r="P62" s="40"/>
    </row>
    <row r="63" spans="1:16" x14ac:dyDescent="0.4">
      <c r="A63" s="20"/>
      <c r="B63" s="19" t="s">
        <v>33</v>
      </c>
      <c r="C63" s="44">
        <v>-9974127.6999999993</v>
      </c>
      <c r="D63" s="44"/>
      <c r="E63" s="44">
        <v>-26465025.43</v>
      </c>
      <c r="F63" s="44"/>
      <c r="G63" s="44">
        <v>-8902262.9700000007</v>
      </c>
      <c r="H63" s="44"/>
      <c r="I63" s="44">
        <f>+C63+E63+G63</f>
        <v>-45341416.099999994</v>
      </c>
      <c r="J63" s="9"/>
      <c r="K63" s="9"/>
      <c r="L63" s="9"/>
      <c r="M63" s="9"/>
      <c r="N63" s="40"/>
      <c r="O63" s="40"/>
      <c r="P63" s="40"/>
    </row>
    <row r="64" spans="1:16" x14ac:dyDescent="0.4">
      <c r="A64" s="20"/>
      <c r="B64" s="19" t="s">
        <v>34</v>
      </c>
      <c r="C64" s="44">
        <v>-173325.78</v>
      </c>
      <c r="D64" s="44"/>
      <c r="E64" s="44">
        <v>-618431.72</v>
      </c>
      <c r="F64" s="44"/>
      <c r="G64" s="44">
        <v>-728336.7</v>
      </c>
      <c r="H64" s="44"/>
      <c r="I64" s="44">
        <f>+C64+E64+G64</f>
        <v>-1520094.2</v>
      </c>
      <c r="J64" s="9"/>
      <c r="K64" s="9"/>
      <c r="L64" s="9"/>
      <c r="M64" s="9"/>
      <c r="N64" s="40"/>
      <c r="O64" s="40"/>
      <c r="P64" s="40"/>
    </row>
    <row r="65" spans="1:16" x14ac:dyDescent="0.4">
      <c r="A65" s="20"/>
      <c r="B65" s="19" t="s">
        <v>37</v>
      </c>
      <c r="C65" s="45">
        <v>0</v>
      </c>
      <c r="D65" s="44"/>
      <c r="E65" s="45">
        <v>0</v>
      </c>
      <c r="F65" s="44"/>
      <c r="G65" s="45">
        <v>0</v>
      </c>
      <c r="H65" s="44"/>
      <c r="I65" s="45">
        <f>+C65+E65+G65</f>
        <v>0</v>
      </c>
      <c r="J65" s="61"/>
      <c r="K65" s="9"/>
      <c r="L65" s="9"/>
      <c r="M65" s="9"/>
      <c r="N65" s="40"/>
      <c r="O65" s="40"/>
      <c r="P65" s="40"/>
    </row>
    <row r="66" spans="1:16" x14ac:dyDescent="0.4">
      <c r="A66" s="20"/>
      <c r="B66" s="53" t="s">
        <v>32</v>
      </c>
      <c r="C66" s="55">
        <f>+C63+C64+C65</f>
        <v>-10147453.479999999</v>
      </c>
      <c r="D66" s="54"/>
      <c r="E66" s="55">
        <f>+E63+E64+E65</f>
        <v>-27083457.149999999</v>
      </c>
      <c r="F66" s="54"/>
      <c r="G66" s="55">
        <f>+G63+G64+G65</f>
        <v>-9630599.6699999999</v>
      </c>
      <c r="H66" s="54"/>
      <c r="I66" s="55">
        <f>+I63+I64+I65</f>
        <v>-46861510.299999997</v>
      </c>
      <c r="J66" s="61"/>
      <c r="K66" s="9"/>
      <c r="L66" s="9"/>
      <c r="M66" s="9"/>
      <c r="N66" s="40"/>
      <c r="O66" s="40"/>
      <c r="P66" s="40"/>
    </row>
    <row r="67" spans="1:16" ht="27" thickBot="1" x14ac:dyDescent="0.45">
      <c r="A67" s="58"/>
      <c r="B67" s="53" t="s">
        <v>38</v>
      </c>
      <c r="C67" s="47">
        <f>+C61+C66</f>
        <v>82239.320000002161</v>
      </c>
      <c r="D67" s="54"/>
      <c r="E67" s="47">
        <f>+E61+E66</f>
        <v>1922863.9200000018</v>
      </c>
      <c r="F67" s="54"/>
      <c r="G67" s="47">
        <f>+G61+G66</f>
        <v>2422768.2200000007</v>
      </c>
      <c r="H67" s="54"/>
      <c r="I67" s="47">
        <f>+I61+I66</f>
        <v>4427871.4600000083</v>
      </c>
      <c r="J67" s="62"/>
      <c r="K67" s="9"/>
      <c r="L67" s="9"/>
      <c r="M67" s="9"/>
      <c r="N67" s="40"/>
      <c r="O67" s="40"/>
      <c r="P67" s="40"/>
    </row>
    <row r="68" spans="1:16" ht="27" thickTop="1" x14ac:dyDescent="0.4">
      <c r="A68" s="58"/>
      <c r="B68" s="53"/>
      <c r="C68" s="54"/>
      <c r="D68" s="54"/>
      <c r="E68" s="54"/>
      <c r="F68" s="54"/>
      <c r="G68" s="54"/>
      <c r="H68" s="54"/>
      <c r="I68" s="54"/>
      <c r="J68" s="63"/>
      <c r="K68" s="9"/>
      <c r="L68" s="9"/>
      <c r="M68" s="9"/>
      <c r="N68" s="40"/>
      <c r="O68" s="40"/>
      <c r="P68" s="40"/>
    </row>
    <row r="69" spans="1:16" ht="47.25" customHeight="1" x14ac:dyDescent="0.35">
      <c r="A69" s="58"/>
      <c r="B69" s="64" t="s">
        <v>39</v>
      </c>
      <c r="C69" s="64"/>
      <c r="D69" s="64"/>
      <c r="E69" s="64"/>
      <c r="F69" s="64"/>
      <c r="G69" s="64"/>
      <c r="H69" s="64"/>
      <c r="I69" s="64"/>
      <c r="J69" s="65"/>
      <c r="K69" s="9"/>
      <c r="L69" s="9"/>
      <c r="M69" s="9"/>
      <c r="N69" s="40"/>
      <c r="O69" s="40"/>
      <c r="P69" s="40"/>
    </row>
    <row r="70" spans="1:16" ht="18.75" customHeight="1" x14ac:dyDescent="0.35">
      <c r="A70" s="58"/>
      <c r="B70" s="66"/>
      <c r="C70" s="66"/>
      <c r="D70" s="66"/>
      <c r="E70" s="66"/>
      <c r="F70" s="66"/>
      <c r="G70" s="66"/>
      <c r="H70" s="66"/>
      <c r="I70" s="66"/>
      <c r="J70" s="65"/>
      <c r="K70" s="9"/>
      <c r="L70" s="9"/>
      <c r="M70" s="9"/>
      <c r="N70" s="40"/>
      <c r="O70" s="40"/>
      <c r="P70" s="40"/>
    </row>
    <row r="71" spans="1:16" x14ac:dyDescent="0.4">
      <c r="A71" s="4"/>
      <c r="B71" s="5" t="s">
        <v>40</v>
      </c>
      <c r="C71" s="67"/>
      <c r="D71" s="67"/>
      <c r="E71" s="67"/>
      <c r="F71" s="67"/>
      <c r="G71" s="67"/>
      <c r="H71" s="67"/>
      <c r="I71" s="67"/>
      <c r="J71" s="7"/>
      <c r="K71" s="3"/>
      <c r="L71" s="3"/>
      <c r="M71" s="3"/>
    </row>
    <row r="72" spans="1:16" x14ac:dyDescent="0.4">
      <c r="A72" s="4"/>
      <c r="B72" s="27"/>
      <c r="C72" s="67"/>
      <c r="D72" s="67"/>
      <c r="E72" s="67"/>
      <c r="F72" s="67"/>
      <c r="G72" s="67"/>
      <c r="H72" s="67"/>
      <c r="I72" s="67"/>
      <c r="J72" s="7"/>
      <c r="K72" s="3"/>
      <c r="L72" s="3"/>
      <c r="M72" s="3"/>
    </row>
    <row r="73" spans="1:16" x14ac:dyDescent="0.4">
      <c r="B73" s="2" t="s">
        <v>41</v>
      </c>
      <c r="J73" s="3"/>
      <c r="K73" s="3"/>
      <c r="L73" s="3"/>
      <c r="M73" s="3"/>
    </row>
    <row r="74" spans="1:16" x14ac:dyDescent="0.4">
      <c r="G74" s="8"/>
      <c r="H74" s="8"/>
      <c r="I74" s="8"/>
      <c r="J74" s="9"/>
      <c r="K74" s="9"/>
      <c r="L74" s="9"/>
      <c r="M74" s="9"/>
      <c r="N74" s="40"/>
    </row>
    <row r="75" spans="1:16" x14ac:dyDescent="0.4">
      <c r="B75" s="12" t="s">
        <v>2</v>
      </c>
      <c r="C75" s="13">
        <v>2022</v>
      </c>
      <c r="D75" s="13"/>
      <c r="E75" s="13">
        <v>2021</v>
      </c>
      <c r="F75" s="14"/>
      <c r="G75" s="8"/>
      <c r="H75" s="8"/>
      <c r="I75" s="8"/>
      <c r="J75" s="61"/>
      <c r="K75" s="9"/>
      <c r="L75" s="9"/>
      <c r="M75" s="9"/>
      <c r="N75" s="40"/>
    </row>
    <row r="76" spans="1:16" x14ac:dyDescent="0.4">
      <c r="B76" s="19" t="s">
        <v>42</v>
      </c>
      <c r="C76" s="44">
        <v>3507574.72</v>
      </c>
      <c r="D76" s="44"/>
      <c r="E76" s="44">
        <v>15468695.07</v>
      </c>
      <c r="F76" s="16"/>
      <c r="G76" s="68"/>
      <c r="H76" s="8"/>
      <c r="I76" s="8"/>
      <c r="J76" s="61"/>
      <c r="K76" s="9"/>
      <c r="L76" s="56"/>
      <c r="M76" s="9"/>
      <c r="N76" s="40"/>
    </row>
    <row r="77" spans="1:16" x14ac:dyDescent="0.4">
      <c r="B77" s="19" t="s">
        <v>43</v>
      </c>
      <c r="C77" s="45">
        <v>-3507574.72</v>
      </c>
      <c r="D77" s="44"/>
      <c r="E77" s="45">
        <v>-11961120.35</v>
      </c>
      <c r="F77" s="16"/>
      <c r="G77" s="8"/>
      <c r="H77" s="8"/>
      <c r="I77" s="69"/>
      <c r="J77" s="9"/>
      <c r="K77" s="9"/>
      <c r="L77" s="9"/>
      <c r="M77" s="9"/>
      <c r="N77" s="40"/>
    </row>
    <row r="78" spans="1:16" ht="27" thickBot="1" x14ac:dyDescent="0.45">
      <c r="B78" s="53" t="s">
        <v>8</v>
      </c>
      <c r="C78" s="47">
        <f>SUM(C76:C77)</f>
        <v>0</v>
      </c>
      <c r="D78" s="54"/>
      <c r="E78" s="47">
        <f>SUM(E76:E77)</f>
        <v>3507574.7200000007</v>
      </c>
      <c r="F78" s="67"/>
      <c r="G78" s="8"/>
      <c r="H78" s="8"/>
      <c r="I78" s="8"/>
      <c r="J78" s="9"/>
      <c r="K78" s="9"/>
      <c r="L78" s="9"/>
      <c r="M78" s="9"/>
      <c r="N78" s="40"/>
    </row>
    <row r="79" spans="1:16" ht="27" thickTop="1" x14ac:dyDescent="0.4">
      <c r="B79" s="53"/>
      <c r="C79" s="44"/>
      <c r="D79" s="44"/>
      <c r="E79" s="70"/>
      <c r="F79" s="16"/>
      <c r="G79" s="8"/>
      <c r="H79" s="8"/>
      <c r="I79" s="68"/>
      <c r="J79" s="56"/>
      <c r="K79" s="9"/>
      <c r="L79" s="9"/>
      <c r="M79" s="9"/>
      <c r="N79" s="40"/>
    </row>
    <row r="80" spans="1:16" x14ac:dyDescent="0.4">
      <c r="B80" s="53"/>
      <c r="C80" s="44"/>
      <c r="D80" s="44"/>
      <c r="E80" s="70"/>
      <c r="F80" s="16"/>
      <c r="G80" s="8"/>
      <c r="H80" s="8"/>
      <c r="I80" s="68"/>
      <c r="J80" s="56"/>
      <c r="K80" s="9"/>
      <c r="L80" s="9"/>
      <c r="M80" s="9"/>
      <c r="N80" s="40"/>
    </row>
    <row r="81" spans="2:14" x14ac:dyDescent="0.4">
      <c r="B81" s="2" t="s">
        <v>44</v>
      </c>
      <c r="F81" s="16"/>
      <c r="G81" s="8"/>
      <c r="H81" s="8"/>
      <c r="I81" s="68"/>
      <c r="J81" s="56"/>
      <c r="K81" s="9"/>
      <c r="L81" s="9"/>
      <c r="M81" s="9"/>
      <c r="N81" s="40"/>
    </row>
    <row r="82" spans="2:14" x14ac:dyDescent="0.4">
      <c r="F82" s="16"/>
      <c r="G82" s="8"/>
      <c r="H82" s="8"/>
      <c r="I82" s="68"/>
      <c r="J82" s="56"/>
      <c r="K82" s="9"/>
      <c r="L82" s="9"/>
      <c r="M82" s="9"/>
      <c r="N82" s="40"/>
    </row>
    <row r="83" spans="2:14" x14ac:dyDescent="0.4">
      <c r="B83" s="12" t="s">
        <v>2</v>
      </c>
      <c r="C83" s="13">
        <v>2022</v>
      </c>
      <c r="D83" s="13"/>
      <c r="E83" s="13">
        <v>2021</v>
      </c>
      <c r="F83" s="16"/>
      <c r="G83" s="8"/>
      <c r="H83" s="8"/>
      <c r="I83" s="68"/>
      <c r="J83" s="56"/>
      <c r="K83" s="9"/>
      <c r="L83" s="9"/>
      <c r="M83" s="9"/>
      <c r="N83" s="40"/>
    </row>
    <row r="84" spans="2:14" x14ac:dyDescent="0.4">
      <c r="B84" s="19" t="s">
        <v>45</v>
      </c>
      <c r="C84" s="44">
        <v>15468695.07</v>
      </c>
      <c r="D84" s="44"/>
      <c r="E84" s="44">
        <v>11664886.869999999</v>
      </c>
      <c r="F84" s="16"/>
      <c r="G84" s="8"/>
      <c r="H84" s="8"/>
      <c r="I84" s="68"/>
      <c r="J84" s="56"/>
      <c r="K84" s="9"/>
      <c r="L84" s="9"/>
      <c r="M84" s="9"/>
      <c r="N84" s="40"/>
    </row>
    <row r="85" spans="2:14" x14ac:dyDescent="0.4">
      <c r="B85" s="19" t="s">
        <v>43</v>
      </c>
      <c r="C85" s="45">
        <v>0</v>
      </c>
      <c r="D85" s="44"/>
      <c r="E85" s="45">
        <v>3803808.2</v>
      </c>
      <c r="F85" s="16"/>
      <c r="G85" s="8"/>
      <c r="H85" s="8"/>
      <c r="I85" s="8"/>
      <c r="J85" s="40"/>
      <c r="K85" s="9"/>
      <c r="L85" s="9"/>
      <c r="M85" s="9"/>
      <c r="N85" s="40"/>
    </row>
    <row r="86" spans="2:14" ht="27" thickBot="1" x14ac:dyDescent="0.45">
      <c r="B86" s="53" t="s">
        <v>46</v>
      </c>
      <c r="C86" s="47">
        <f>SUM(C84:C85)</f>
        <v>15468695.07</v>
      </c>
      <c r="D86" s="54"/>
      <c r="E86" s="47">
        <f>SUM(E84:E85)</f>
        <v>15468695.07</v>
      </c>
      <c r="G86" s="8"/>
      <c r="H86" s="8"/>
      <c r="I86" s="8"/>
      <c r="J86" s="9"/>
      <c r="K86" s="9"/>
      <c r="L86" s="9"/>
      <c r="M86" s="9"/>
      <c r="N86" s="40"/>
    </row>
    <row r="87" spans="2:14" ht="27" thickTop="1" x14ac:dyDescent="0.4">
      <c r="B87" s="53"/>
      <c r="C87" s="54"/>
      <c r="D87" s="54"/>
      <c r="E87" s="54"/>
      <c r="G87" s="8"/>
      <c r="H87" s="8"/>
      <c r="I87" s="8"/>
      <c r="J87" s="9"/>
      <c r="K87" s="9"/>
      <c r="L87" s="9"/>
      <c r="M87" s="9"/>
      <c r="N87" s="40"/>
    </row>
    <row r="88" spans="2:14" x14ac:dyDescent="0.4">
      <c r="B88" s="53"/>
      <c r="C88" s="54"/>
      <c r="D88" s="54"/>
      <c r="E88" s="54"/>
      <c r="J88" s="3"/>
      <c r="K88" s="3"/>
      <c r="L88" s="3"/>
      <c r="M88" s="3"/>
    </row>
    <row r="89" spans="2:14" x14ac:dyDescent="0.4">
      <c r="B89" s="2" t="s">
        <v>47</v>
      </c>
      <c r="J89" s="3"/>
      <c r="K89" s="3"/>
      <c r="L89" s="3"/>
      <c r="M89" s="3"/>
    </row>
    <row r="90" spans="2:14" x14ac:dyDescent="0.4">
      <c r="J90" s="3"/>
      <c r="K90" s="3"/>
      <c r="L90" s="3"/>
      <c r="M90" s="3"/>
    </row>
    <row r="91" spans="2:14" x14ac:dyDescent="0.4">
      <c r="B91" s="12" t="s">
        <v>2</v>
      </c>
      <c r="C91" s="13">
        <v>2022</v>
      </c>
      <c r="D91" s="13"/>
      <c r="E91" s="13">
        <v>2021</v>
      </c>
      <c r="J91" s="3"/>
      <c r="K91" s="3"/>
      <c r="L91" s="3"/>
      <c r="M91" s="3"/>
    </row>
    <row r="92" spans="2:14" x14ac:dyDescent="0.4">
      <c r="B92" s="19" t="s">
        <v>45</v>
      </c>
      <c r="C92" s="44">
        <v>11961120.35</v>
      </c>
      <c r="D92" s="44"/>
      <c r="E92" s="44">
        <v>11664886.869999999</v>
      </c>
      <c r="J92" s="3"/>
      <c r="K92" s="3"/>
      <c r="L92" s="3"/>
      <c r="M92" s="3"/>
    </row>
    <row r="93" spans="2:14" x14ac:dyDescent="0.4">
      <c r="B93" s="19" t="s">
        <v>22</v>
      </c>
      <c r="C93" s="45">
        <v>3507574.72</v>
      </c>
      <c r="D93" s="44"/>
      <c r="E93" s="45">
        <v>296233.48</v>
      </c>
      <c r="J93" s="3"/>
      <c r="K93" s="3"/>
      <c r="L93" s="3"/>
      <c r="M93" s="3"/>
    </row>
    <row r="94" spans="2:14" ht="27" thickBot="1" x14ac:dyDescent="0.45">
      <c r="B94" s="53" t="s">
        <v>46</v>
      </c>
      <c r="C94" s="47">
        <f>SUM(C92:C93)</f>
        <v>15468695.07</v>
      </c>
      <c r="D94" s="54"/>
      <c r="E94" s="47">
        <f>SUM(E92:E93)</f>
        <v>11961120.35</v>
      </c>
      <c r="J94" s="3"/>
      <c r="K94" s="3"/>
      <c r="L94" s="3"/>
      <c r="M94" s="3"/>
    </row>
    <row r="95" spans="2:14" ht="27" thickTop="1" x14ac:dyDescent="0.4">
      <c r="B95" s="53"/>
      <c r="C95" s="54"/>
      <c r="D95" s="54"/>
      <c r="E95" s="54"/>
      <c r="J95" s="3"/>
      <c r="K95" s="3"/>
      <c r="L95" s="3"/>
      <c r="M95" s="3"/>
    </row>
    <row r="96" spans="2:14" x14ac:dyDescent="0.4">
      <c r="B96" s="53"/>
      <c r="C96" s="54"/>
      <c r="D96" s="54"/>
      <c r="E96" s="54"/>
      <c r="J96" s="3"/>
      <c r="K96" s="3"/>
      <c r="L96" s="3"/>
      <c r="M96" s="3"/>
    </row>
    <row r="97" spans="1:14" x14ac:dyDescent="0.4">
      <c r="A97" s="4"/>
      <c r="B97" s="5" t="s">
        <v>48</v>
      </c>
      <c r="C97" s="5"/>
      <c r="D97" s="5"/>
      <c r="E97" s="5"/>
      <c r="F97" s="5"/>
      <c r="G97" s="5"/>
      <c r="H97" s="5"/>
      <c r="I97" s="5"/>
      <c r="J97" s="7"/>
      <c r="K97" s="3"/>
      <c r="L97" s="3"/>
      <c r="M97" s="3"/>
    </row>
    <row r="98" spans="1:14" x14ac:dyDescent="0.4">
      <c r="J98" s="3"/>
      <c r="K98" s="3"/>
      <c r="L98" s="3"/>
      <c r="M98" s="3"/>
    </row>
    <row r="99" spans="1:14" x14ac:dyDescent="0.4">
      <c r="A99" s="20"/>
      <c r="B99" s="12" t="s">
        <v>49</v>
      </c>
      <c r="C99" s="13">
        <v>2022</v>
      </c>
      <c r="D99" s="13"/>
      <c r="E99" s="13">
        <v>2021</v>
      </c>
      <c r="F99" s="14"/>
      <c r="G99" s="8"/>
      <c r="H99" s="8"/>
      <c r="I99" s="8"/>
      <c r="J99" s="9"/>
      <c r="K99" s="3"/>
      <c r="L99" s="3"/>
      <c r="M99" s="3"/>
    </row>
    <row r="100" spans="1:14" x14ac:dyDescent="0.4">
      <c r="A100" s="20"/>
      <c r="B100" s="19" t="s">
        <v>50</v>
      </c>
      <c r="C100" s="44">
        <v>2208</v>
      </c>
      <c r="D100" s="44"/>
      <c r="E100" s="44">
        <v>2208</v>
      </c>
      <c r="F100" s="14"/>
      <c r="G100" s="8"/>
      <c r="H100" s="8"/>
      <c r="I100" s="8"/>
      <c r="J100" s="9"/>
      <c r="K100" s="3"/>
      <c r="L100" s="3"/>
      <c r="M100" s="3"/>
    </row>
    <row r="101" spans="1:14" x14ac:dyDescent="0.4">
      <c r="A101" s="20"/>
      <c r="B101" s="19" t="s">
        <v>51</v>
      </c>
      <c r="C101" s="44">
        <v>0</v>
      </c>
      <c r="D101" s="44"/>
      <c r="E101" s="44">
        <v>520</v>
      </c>
      <c r="F101" s="14"/>
      <c r="G101" s="8"/>
      <c r="H101" s="8"/>
      <c r="I101" s="8"/>
      <c r="J101" s="9"/>
      <c r="K101" s="3"/>
      <c r="L101" s="3"/>
      <c r="M101" s="3"/>
    </row>
    <row r="102" spans="1:14" x14ac:dyDescent="0.4">
      <c r="A102" s="20"/>
      <c r="B102" s="19" t="s">
        <v>52</v>
      </c>
      <c r="C102" s="44">
        <v>7618.05</v>
      </c>
      <c r="D102" s="44"/>
      <c r="E102" s="44">
        <v>7618.05</v>
      </c>
      <c r="F102" s="14"/>
      <c r="G102" s="8"/>
      <c r="H102" s="8"/>
      <c r="I102" s="8"/>
      <c r="J102" s="9"/>
      <c r="K102" s="3"/>
      <c r="L102" s="3"/>
      <c r="M102" s="3"/>
    </row>
    <row r="103" spans="1:14" x14ac:dyDescent="0.4">
      <c r="A103" s="20"/>
      <c r="B103" s="71" t="s">
        <v>53</v>
      </c>
      <c r="C103" s="44">
        <v>247800</v>
      </c>
      <c r="D103" s="44"/>
      <c r="E103" s="44">
        <v>0</v>
      </c>
      <c r="F103" s="44"/>
      <c r="G103" s="19"/>
      <c r="H103" s="19"/>
      <c r="I103" s="8"/>
      <c r="J103" s="9"/>
      <c r="K103" s="3"/>
      <c r="L103" s="3"/>
      <c r="M103" s="3"/>
    </row>
    <row r="104" spans="1:14" x14ac:dyDescent="0.4">
      <c r="A104" s="20"/>
      <c r="B104" s="19" t="s">
        <v>54</v>
      </c>
      <c r="C104" s="44">
        <v>6344</v>
      </c>
      <c r="D104" s="44"/>
      <c r="E104" s="44">
        <v>6344</v>
      </c>
      <c r="F104" s="44"/>
      <c r="G104" s="19"/>
      <c r="H104" s="19"/>
      <c r="I104" s="8"/>
      <c r="J104" s="9"/>
      <c r="K104" s="3"/>
      <c r="L104" s="3"/>
      <c r="M104" s="3"/>
    </row>
    <row r="105" spans="1:14" x14ac:dyDescent="0.4">
      <c r="A105" s="20"/>
      <c r="B105" s="19" t="s">
        <v>55</v>
      </c>
      <c r="C105" s="44">
        <v>49000</v>
      </c>
      <c r="D105" s="44"/>
      <c r="E105" s="44">
        <v>49000</v>
      </c>
      <c r="F105" s="44"/>
      <c r="G105" s="19"/>
      <c r="H105" s="19"/>
      <c r="I105" s="8"/>
      <c r="J105" s="9"/>
      <c r="K105" s="3"/>
      <c r="L105" s="3"/>
      <c r="M105" s="3"/>
    </row>
    <row r="106" spans="1:14" x14ac:dyDescent="0.4">
      <c r="A106" s="20"/>
      <c r="B106" s="19" t="s">
        <v>56</v>
      </c>
      <c r="C106" s="44">
        <v>193920</v>
      </c>
      <c r="D106" s="44"/>
      <c r="E106" s="44">
        <v>0</v>
      </c>
      <c r="F106" s="44"/>
      <c r="G106" s="19"/>
      <c r="H106" s="19"/>
      <c r="I106" s="8"/>
      <c r="J106" s="9"/>
      <c r="K106" s="3"/>
      <c r="L106" s="3"/>
      <c r="M106" s="3"/>
    </row>
    <row r="107" spans="1:14" x14ac:dyDescent="0.4">
      <c r="A107" s="20"/>
      <c r="B107" s="19" t="s">
        <v>57</v>
      </c>
      <c r="C107" s="44">
        <v>445138.66</v>
      </c>
      <c r="D107" s="44"/>
      <c r="E107" s="44">
        <v>433286.94</v>
      </c>
      <c r="F107" s="44"/>
      <c r="G107" s="19"/>
      <c r="H107" s="19"/>
      <c r="I107" s="8"/>
      <c r="J107" s="9"/>
      <c r="K107" s="9"/>
      <c r="L107" s="56"/>
      <c r="M107" s="3"/>
      <c r="N107" s="72"/>
    </row>
    <row r="108" spans="1:14" x14ac:dyDescent="0.4">
      <c r="A108" s="20"/>
      <c r="B108" s="19" t="s">
        <v>58</v>
      </c>
      <c r="C108" s="44">
        <v>0</v>
      </c>
      <c r="D108" s="44"/>
      <c r="E108" s="44">
        <v>84761.21</v>
      </c>
      <c r="F108" s="44"/>
      <c r="G108" s="19"/>
      <c r="H108" s="19"/>
      <c r="I108" s="8"/>
      <c r="J108" s="9"/>
      <c r="K108" s="9"/>
      <c r="L108" s="56"/>
      <c r="M108" s="3"/>
    </row>
    <row r="109" spans="1:14" x14ac:dyDescent="0.4">
      <c r="A109" s="20"/>
      <c r="B109" s="19" t="s">
        <v>59</v>
      </c>
      <c r="C109" s="44">
        <v>430540.11</v>
      </c>
      <c r="D109" s="44"/>
      <c r="E109" s="44">
        <v>0</v>
      </c>
      <c r="F109" s="44"/>
      <c r="G109" s="19"/>
      <c r="H109" s="19"/>
      <c r="I109" s="8"/>
      <c r="J109" s="9"/>
      <c r="K109" s="9"/>
      <c r="L109" s="56"/>
      <c r="M109" s="3"/>
    </row>
    <row r="110" spans="1:14" x14ac:dyDescent="0.4">
      <c r="A110" s="20"/>
      <c r="B110" s="19" t="s">
        <v>60</v>
      </c>
      <c r="C110" s="44">
        <v>41057.879999999997</v>
      </c>
      <c r="D110" s="44"/>
      <c r="E110" s="44">
        <v>0</v>
      </c>
      <c r="F110" s="44"/>
      <c r="G110" s="19"/>
      <c r="H110" s="19"/>
      <c r="I110" s="8"/>
      <c r="J110" s="9"/>
      <c r="K110" s="9"/>
      <c r="L110" s="56"/>
      <c r="M110" s="3"/>
    </row>
    <row r="111" spans="1:14" x14ac:dyDescent="0.4">
      <c r="A111" s="20"/>
      <c r="B111" s="19" t="s">
        <v>61</v>
      </c>
      <c r="C111" s="44">
        <v>680349.6</v>
      </c>
      <c r="D111" s="44"/>
      <c r="E111" s="44">
        <v>0</v>
      </c>
      <c r="F111" s="44"/>
      <c r="G111" s="19"/>
      <c r="H111" s="19"/>
      <c r="I111" s="8"/>
      <c r="J111" s="9"/>
      <c r="K111" s="3"/>
      <c r="L111" s="3"/>
      <c r="M111" s="3"/>
    </row>
    <row r="112" spans="1:14" x14ac:dyDescent="0.4">
      <c r="A112" s="20"/>
      <c r="B112" s="19" t="s">
        <v>62</v>
      </c>
      <c r="C112" s="44">
        <v>7400</v>
      </c>
      <c r="D112" s="44"/>
      <c r="E112" s="44">
        <v>7400</v>
      </c>
      <c r="F112" s="44"/>
      <c r="G112" s="19"/>
      <c r="H112" s="19"/>
      <c r="I112" s="8"/>
      <c r="J112" s="9"/>
      <c r="K112" s="3"/>
      <c r="L112" s="3"/>
      <c r="M112" s="3"/>
    </row>
    <row r="113" spans="1:13" x14ac:dyDescent="0.4">
      <c r="A113" s="20"/>
      <c r="B113" s="19" t="s">
        <v>63</v>
      </c>
      <c r="C113" s="44">
        <v>128195.2</v>
      </c>
      <c r="D113" s="44"/>
      <c r="E113" s="44">
        <v>128195.2</v>
      </c>
      <c r="F113" s="44"/>
      <c r="G113" s="19"/>
      <c r="H113" s="19"/>
      <c r="I113" s="8"/>
      <c r="J113" s="9"/>
      <c r="K113" s="3"/>
      <c r="L113" s="3"/>
      <c r="M113" s="3"/>
    </row>
    <row r="114" spans="1:13" x14ac:dyDescent="0.4">
      <c r="A114" s="20"/>
      <c r="B114" s="19" t="s">
        <v>64</v>
      </c>
      <c r="C114" s="44">
        <v>24780</v>
      </c>
      <c r="D114" s="44"/>
      <c r="E114" s="44">
        <v>99120</v>
      </c>
      <c r="F114" s="44"/>
      <c r="G114" s="19"/>
      <c r="H114" s="19"/>
      <c r="I114" s="8"/>
      <c r="J114" s="9"/>
      <c r="K114" s="3"/>
      <c r="L114" s="3"/>
      <c r="M114" s="3"/>
    </row>
    <row r="115" spans="1:13" x14ac:dyDescent="0.4">
      <c r="A115" s="20"/>
      <c r="B115" s="19" t="s">
        <v>65</v>
      </c>
      <c r="C115" s="44">
        <v>0</v>
      </c>
      <c r="D115" s="44"/>
      <c r="E115" s="44">
        <v>117345.06</v>
      </c>
      <c r="F115" s="44"/>
      <c r="G115" s="19"/>
      <c r="H115" s="19"/>
      <c r="I115" s="8"/>
      <c r="J115" s="9"/>
      <c r="K115" s="3"/>
      <c r="L115" s="3"/>
      <c r="M115" s="3"/>
    </row>
    <row r="116" spans="1:13" x14ac:dyDescent="0.4">
      <c r="A116" s="20"/>
      <c r="B116" s="19" t="s">
        <v>66</v>
      </c>
      <c r="C116" s="44">
        <v>7749.05</v>
      </c>
      <c r="D116" s="44"/>
      <c r="E116" s="44">
        <v>0</v>
      </c>
      <c r="F116" s="44"/>
      <c r="G116" s="19"/>
      <c r="H116" s="19"/>
      <c r="I116" s="8"/>
      <c r="J116" s="9"/>
      <c r="K116" s="3"/>
      <c r="L116" s="3"/>
      <c r="M116" s="3"/>
    </row>
    <row r="117" spans="1:13" x14ac:dyDescent="0.4">
      <c r="A117" s="20"/>
      <c r="B117" s="19" t="s">
        <v>67</v>
      </c>
      <c r="C117" s="44">
        <v>45548</v>
      </c>
      <c r="D117" s="44"/>
      <c r="E117" s="44">
        <v>45548</v>
      </c>
      <c r="F117" s="44"/>
      <c r="G117" s="19"/>
      <c r="H117" s="19"/>
      <c r="I117" s="8"/>
      <c r="J117" s="9"/>
      <c r="K117" s="3"/>
      <c r="L117" s="3"/>
      <c r="M117" s="3"/>
    </row>
    <row r="118" spans="1:13" x14ac:dyDescent="0.4">
      <c r="A118" s="20"/>
      <c r="B118" s="19" t="s">
        <v>68</v>
      </c>
      <c r="C118" s="44">
        <v>19793.2</v>
      </c>
      <c r="D118" s="44"/>
      <c r="E118" s="44">
        <v>0</v>
      </c>
      <c r="F118" s="44"/>
      <c r="G118" s="19"/>
      <c r="H118" s="19"/>
      <c r="I118" s="8"/>
      <c r="J118" s="9"/>
      <c r="K118" s="3"/>
      <c r="L118" s="3"/>
      <c r="M118" s="3"/>
    </row>
    <row r="119" spans="1:13" x14ac:dyDescent="0.4">
      <c r="A119" s="20"/>
      <c r="B119" s="19" t="s">
        <v>69</v>
      </c>
      <c r="C119" s="44">
        <v>0</v>
      </c>
      <c r="D119" s="44"/>
      <c r="E119" s="44">
        <v>206500</v>
      </c>
      <c r="F119" s="44"/>
      <c r="G119" s="19"/>
      <c r="H119" s="19"/>
      <c r="I119" s="8"/>
      <c r="J119" s="9"/>
      <c r="K119" s="3"/>
      <c r="L119" s="3"/>
      <c r="M119" s="3"/>
    </row>
    <row r="120" spans="1:13" x14ac:dyDescent="0.4">
      <c r="A120" s="20"/>
      <c r="B120" s="19" t="s">
        <v>70</v>
      </c>
      <c r="C120" s="44">
        <v>45135</v>
      </c>
      <c r="D120" s="44"/>
      <c r="E120" s="44">
        <v>45135</v>
      </c>
      <c r="F120" s="44"/>
      <c r="G120" s="19"/>
      <c r="H120" s="19"/>
      <c r="I120" s="8"/>
      <c r="J120" s="9"/>
      <c r="K120" s="3"/>
      <c r="L120" s="3"/>
      <c r="M120" s="3"/>
    </row>
    <row r="121" spans="1:13" x14ac:dyDescent="0.4">
      <c r="A121" s="20"/>
      <c r="B121" s="19" t="s">
        <v>71</v>
      </c>
      <c r="C121" s="44">
        <v>0</v>
      </c>
      <c r="D121" s="44"/>
      <c r="E121" s="44">
        <v>792169.75</v>
      </c>
      <c r="F121" s="44"/>
      <c r="G121" s="19"/>
      <c r="H121" s="19"/>
      <c r="I121" s="8"/>
      <c r="J121" s="9"/>
      <c r="K121" s="3"/>
      <c r="L121" s="3"/>
      <c r="M121" s="3"/>
    </row>
    <row r="122" spans="1:13" x14ac:dyDescent="0.4">
      <c r="A122" s="20"/>
      <c r="B122" s="19" t="s">
        <v>72</v>
      </c>
      <c r="C122" s="44">
        <v>0</v>
      </c>
      <c r="D122" s="44"/>
      <c r="E122" s="44">
        <v>89746.86</v>
      </c>
      <c r="F122" s="44"/>
      <c r="G122" s="19"/>
      <c r="H122" s="19"/>
      <c r="I122" s="8"/>
      <c r="J122" s="9"/>
      <c r="K122" s="3"/>
      <c r="L122" s="3"/>
      <c r="M122" s="3"/>
    </row>
    <row r="123" spans="1:13" x14ac:dyDescent="0.4">
      <c r="A123" s="20"/>
      <c r="B123" s="19" t="s">
        <v>73</v>
      </c>
      <c r="C123" s="44">
        <v>44929.56</v>
      </c>
      <c r="D123" s="44"/>
      <c r="E123" s="44">
        <v>0</v>
      </c>
      <c r="F123" s="44"/>
      <c r="G123" s="19"/>
      <c r="H123" s="19"/>
      <c r="I123" s="8"/>
      <c r="J123" s="9"/>
      <c r="K123" s="3"/>
      <c r="L123" s="3"/>
      <c r="M123" s="3"/>
    </row>
    <row r="124" spans="1:13" x14ac:dyDescent="0.4">
      <c r="A124" s="20"/>
      <c r="B124" s="19" t="s">
        <v>74</v>
      </c>
      <c r="C124" s="44">
        <v>0</v>
      </c>
      <c r="D124" s="44"/>
      <c r="E124" s="44">
        <v>15694.5</v>
      </c>
      <c r="F124" s="44"/>
      <c r="G124" s="19"/>
      <c r="H124" s="19"/>
      <c r="I124" s="8"/>
      <c r="J124" s="9"/>
      <c r="K124" s="3"/>
      <c r="L124" s="3"/>
      <c r="M124" s="3"/>
    </row>
    <row r="125" spans="1:13" x14ac:dyDescent="0.4">
      <c r="A125" s="20"/>
      <c r="B125" s="19" t="s">
        <v>75</v>
      </c>
      <c r="C125" s="44">
        <v>87320</v>
      </c>
      <c r="D125" s="44"/>
      <c r="E125" s="44">
        <v>87320</v>
      </c>
      <c r="F125" s="44"/>
      <c r="G125" s="19"/>
      <c r="H125" s="19"/>
      <c r="I125" s="8"/>
      <c r="J125" s="9"/>
      <c r="K125" s="3"/>
      <c r="L125" s="3"/>
      <c r="M125" s="3"/>
    </row>
    <row r="126" spans="1:13" x14ac:dyDescent="0.4">
      <c r="A126" s="20"/>
      <c r="B126" s="19" t="s">
        <v>76</v>
      </c>
      <c r="C126" s="44">
        <v>0</v>
      </c>
      <c r="D126" s="44"/>
      <c r="E126" s="44">
        <v>3539197.2</v>
      </c>
      <c r="F126" s="44"/>
      <c r="G126" s="19"/>
      <c r="H126" s="19"/>
      <c r="I126" s="8"/>
      <c r="J126" s="9"/>
      <c r="K126" s="3"/>
      <c r="L126" s="3"/>
      <c r="M126" s="3"/>
    </row>
    <row r="127" spans="1:13" x14ac:dyDescent="0.4">
      <c r="A127" s="20"/>
      <c r="B127" s="19" t="s">
        <v>77</v>
      </c>
      <c r="C127" s="44">
        <v>35419.410000000003</v>
      </c>
      <c r="D127" s="44"/>
      <c r="E127" s="44">
        <v>4071</v>
      </c>
      <c r="F127" s="44"/>
      <c r="G127" s="19"/>
      <c r="H127" s="19"/>
      <c r="I127" s="8"/>
      <c r="J127" s="9"/>
      <c r="K127" s="3"/>
      <c r="L127" s="3"/>
      <c r="M127" s="3"/>
    </row>
    <row r="128" spans="1:13" x14ac:dyDescent="0.4">
      <c r="A128" s="20"/>
      <c r="B128" s="19" t="s">
        <v>78</v>
      </c>
      <c r="C128" s="44">
        <v>68000</v>
      </c>
      <c r="D128" s="44"/>
      <c r="E128" s="44">
        <v>0</v>
      </c>
      <c r="F128" s="44"/>
      <c r="G128" s="19"/>
      <c r="H128" s="19"/>
      <c r="I128" s="8"/>
      <c r="J128" s="9"/>
      <c r="K128" s="3"/>
      <c r="L128" s="3"/>
      <c r="M128" s="3"/>
    </row>
    <row r="129" spans="1:13" x14ac:dyDescent="0.4">
      <c r="A129" s="20"/>
      <c r="B129" s="19" t="s">
        <v>79</v>
      </c>
      <c r="C129" s="44">
        <v>135759</v>
      </c>
      <c r="D129" s="44"/>
      <c r="E129" s="44">
        <v>0</v>
      </c>
      <c r="F129" s="44"/>
      <c r="G129" s="19"/>
      <c r="H129" s="19"/>
      <c r="I129" s="8"/>
      <c r="J129" s="9"/>
      <c r="K129" s="3"/>
      <c r="L129" s="3"/>
      <c r="M129" s="3"/>
    </row>
    <row r="130" spans="1:13" x14ac:dyDescent="0.4">
      <c r="A130" s="20"/>
      <c r="B130" s="19" t="s">
        <v>80</v>
      </c>
      <c r="C130" s="44">
        <v>192208.7</v>
      </c>
      <c r="D130" s="44"/>
      <c r="E130" s="44">
        <v>192208.7</v>
      </c>
      <c r="F130" s="44"/>
      <c r="G130" s="19"/>
      <c r="H130" s="19"/>
      <c r="I130" s="8"/>
      <c r="J130" s="9"/>
      <c r="K130" s="3"/>
      <c r="L130" s="3"/>
      <c r="M130" s="3"/>
    </row>
    <row r="131" spans="1:13" x14ac:dyDescent="0.4">
      <c r="A131" s="20"/>
      <c r="B131" s="19" t="s">
        <v>81</v>
      </c>
      <c r="C131" s="44">
        <v>100300</v>
      </c>
      <c r="D131" s="44"/>
      <c r="E131" s="44">
        <v>88500</v>
      </c>
      <c r="F131" s="44"/>
      <c r="G131" s="19"/>
      <c r="H131" s="19"/>
      <c r="I131" s="8"/>
      <c r="J131" s="9"/>
      <c r="K131" s="3"/>
      <c r="L131" s="3"/>
      <c r="M131" s="3"/>
    </row>
    <row r="132" spans="1:13" x14ac:dyDescent="0.4">
      <c r="A132" s="20"/>
      <c r="B132" s="19" t="s">
        <v>82</v>
      </c>
      <c r="C132" s="44">
        <v>4325</v>
      </c>
      <c r="D132" s="44"/>
      <c r="E132" s="44">
        <v>8650</v>
      </c>
      <c r="F132" s="44"/>
      <c r="G132" s="19"/>
      <c r="H132" s="19"/>
      <c r="I132" s="8"/>
      <c r="J132" s="9"/>
      <c r="K132" s="3"/>
      <c r="L132" s="3"/>
      <c r="M132" s="3"/>
    </row>
    <row r="133" spans="1:13" x14ac:dyDescent="0.4">
      <c r="A133" s="20"/>
      <c r="B133" s="19" t="s">
        <v>83</v>
      </c>
      <c r="C133" s="44">
        <v>0</v>
      </c>
      <c r="D133" s="44"/>
      <c r="E133" s="44">
        <v>11854.35</v>
      </c>
      <c r="F133" s="44"/>
      <c r="G133" s="19"/>
      <c r="H133" s="19"/>
      <c r="I133" s="8"/>
      <c r="J133" s="9"/>
      <c r="K133" s="3"/>
      <c r="L133" s="3"/>
      <c r="M133" s="3"/>
    </row>
    <row r="134" spans="1:13" x14ac:dyDescent="0.4">
      <c r="A134" s="20"/>
      <c r="B134" s="19" t="s">
        <v>84</v>
      </c>
      <c r="C134" s="44">
        <v>283334.37</v>
      </c>
      <c r="D134" s="44"/>
      <c r="E134" s="44">
        <v>472223.97</v>
      </c>
      <c r="F134" s="44"/>
      <c r="G134" s="19"/>
      <c r="H134" s="19"/>
      <c r="I134" s="8"/>
      <c r="J134" s="9"/>
      <c r="K134" s="3"/>
      <c r="L134" s="3"/>
      <c r="M134" s="3"/>
    </row>
    <row r="135" spans="1:13" x14ac:dyDescent="0.4">
      <c r="A135" s="20"/>
      <c r="B135" s="19" t="s">
        <v>85</v>
      </c>
      <c r="C135" s="44">
        <v>0</v>
      </c>
      <c r="D135" s="44"/>
      <c r="E135" s="44">
        <v>41400</v>
      </c>
      <c r="F135" s="44"/>
      <c r="G135" s="19"/>
      <c r="H135" s="19"/>
      <c r="I135" s="8"/>
      <c r="J135" s="9"/>
      <c r="K135" s="3"/>
      <c r="L135" s="3"/>
      <c r="M135" s="3"/>
    </row>
    <row r="136" spans="1:13" x14ac:dyDescent="0.4">
      <c r="A136" s="20"/>
      <c r="B136" s="19" t="s">
        <v>86</v>
      </c>
      <c r="C136" s="44">
        <v>0</v>
      </c>
      <c r="D136" s="44"/>
      <c r="E136" s="44">
        <v>423561</v>
      </c>
      <c r="F136" s="44"/>
      <c r="G136" s="19"/>
      <c r="H136" s="19"/>
      <c r="I136" s="8"/>
      <c r="J136" s="9"/>
      <c r="K136" s="3"/>
      <c r="L136" s="3"/>
      <c r="M136" s="3"/>
    </row>
    <row r="137" spans="1:13" x14ac:dyDescent="0.4">
      <c r="A137" s="20"/>
      <c r="B137" s="19" t="s">
        <v>87</v>
      </c>
      <c r="C137" s="44">
        <v>29087</v>
      </c>
      <c r="D137" s="44"/>
      <c r="E137" s="44">
        <v>0</v>
      </c>
      <c r="F137" s="44"/>
      <c r="G137" s="19"/>
      <c r="H137" s="19"/>
      <c r="I137" s="8"/>
      <c r="J137" s="9"/>
      <c r="K137" s="3"/>
      <c r="L137" s="3"/>
      <c r="M137" s="3"/>
    </row>
    <row r="138" spans="1:13" x14ac:dyDescent="0.4">
      <c r="A138" s="20"/>
      <c r="B138" s="19" t="s">
        <v>88</v>
      </c>
      <c r="C138" s="44">
        <v>163371</v>
      </c>
      <c r="D138" s="44"/>
      <c r="E138" s="44">
        <v>0</v>
      </c>
      <c r="F138" s="44"/>
      <c r="G138" s="19"/>
      <c r="H138" s="19"/>
      <c r="I138" s="8"/>
      <c r="J138" s="9"/>
      <c r="K138" s="3"/>
      <c r="L138" s="3"/>
      <c r="M138" s="3"/>
    </row>
    <row r="139" spans="1:13" x14ac:dyDescent="0.4">
      <c r="A139" s="20"/>
      <c r="B139" s="19" t="s">
        <v>89</v>
      </c>
      <c r="C139" s="44">
        <v>1041263.86</v>
      </c>
      <c r="D139" s="44"/>
      <c r="E139" s="44">
        <v>0</v>
      </c>
      <c r="F139" s="44"/>
      <c r="G139" s="19"/>
      <c r="H139" s="19"/>
      <c r="I139" s="8"/>
      <c r="J139" s="9"/>
      <c r="K139" s="3"/>
      <c r="L139" s="3"/>
      <c r="M139" s="3"/>
    </row>
    <row r="140" spans="1:13" x14ac:dyDescent="0.4">
      <c r="A140" s="20"/>
      <c r="B140" s="19" t="s">
        <v>90</v>
      </c>
      <c r="C140" s="44">
        <v>13368.12</v>
      </c>
      <c r="D140" s="44"/>
      <c r="E140" s="44">
        <v>29679.119999999999</v>
      </c>
      <c r="F140" s="44"/>
      <c r="G140" s="19"/>
      <c r="H140" s="19"/>
      <c r="I140" s="8"/>
      <c r="J140" s="9"/>
      <c r="K140" s="3"/>
      <c r="L140" s="3"/>
      <c r="M140" s="3"/>
    </row>
    <row r="141" spans="1:13" x14ac:dyDescent="0.4">
      <c r="A141" s="20"/>
      <c r="B141" s="19" t="s">
        <v>91</v>
      </c>
      <c r="C141" s="44">
        <v>135000</v>
      </c>
      <c r="D141" s="44"/>
      <c r="E141" s="44">
        <v>0</v>
      </c>
      <c r="F141" s="44"/>
      <c r="G141" s="19"/>
      <c r="H141" s="19"/>
      <c r="I141" s="8"/>
      <c r="J141" s="9"/>
      <c r="K141" s="3"/>
      <c r="L141" s="3"/>
      <c r="M141" s="3"/>
    </row>
    <row r="142" spans="1:13" x14ac:dyDescent="0.4">
      <c r="A142" s="20"/>
      <c r="B142" s="19" t="s">
        <v>92</v>
      </c>
      <c r="C142" s="44">
        <v>0</v>
      </c>
      <c r="D142" s="44"/>
      <c r="E142" s="44">
        <v>26563.99</v>
      </c>
      <c r="F142" s="44"/>
      <c r="G142" s="19"/>
      <c r="H142" s="19"/>
      <c r="I142" s="8"/>
      <c r="J142" s="9"/>
      <c r="K142" s="3"/>
      <c r="L142" s="3"/>
      <c r="M142" s="3"/>
    </row>
    <row r="143" spans="1:13" ht="27" thickBot="1" x14ac:dyDescent="0.45">
      <c r="A143" s="20"/>
      <c r="B143" s="53" t="s">
        <v>8</v>
      </c>
      <c r="C143" s="47">
        <f>SUM(C100:C142)</f>
        <v>4716262.7700000005</v>
      </c>
      <c r="D143" s="54"/>
      <c r="E143" s="47">
        <f>SUM(E100:E142)</f>
        <v>7055821.8999999994</v>
      </c>
      <c r="F143" s="54"/>
      <c r="G143" s="73">
        <f>7055821.9-E143</f>
        <v>0</v>
      </c>
      <c r="H143" s="8"/>
      <c r="I143" s="8"/>
      <c r="J143" s="9"/>
      <c r="K143" s="3"/>
      <c r="L143" s="3"/>
      <c r="M143" s="3"/>
    </row>
    <row r="144" spans="1:13" ht="27" thickTop="1" x14ac:dyDescent="0.4">
      <c r="C144" s="15"/>
      <c r="D144" s="15"/>
      <c r="E144" s="74"/>
      <c r="J144" s="3"/>
      <c r="K144" s="3"/>
      <c r="L144" s="3"/>
      <c r="M144" s="3"/>
    </row>
    <row r="145" spans="2:13" x14ac:dyDescent="0.4">
      <c r="B145" s="5" t="s">
        <v>93</v>
      </c>
      <c r="J145" s="3"/>
      <c r="K145" s="3"/>
      <c r="L145" s="3"/>
      <c r="M145" s="3"/>
    </row>
    <row r="146" spans="2:13" x14ac:dyDescent="0.4">
      <c r="B146" s="2" t="s">
        <v>94</v>
      </c>
      <c r="J146" s="3"/>
      <c r="K146" s="3"/>
      <c r="L146" s="3"/>
      <c r="M146" s="3"/>
    </row>
    <row r="147" spans="2:13" x14ac:dyDescent="0.4">
      <c r="B147" s="2" t="s">
        <v>95</v>
      </c>
      <c r="J147" s="3"/>
      <c r="K147" s="3"/>
      <c r="L147" s="3"/>
      <c r="M147" s="3"/>
    </row>
    <row r="148" spans="2:13" x14ac:dyDescent="0.4">
      <c r="J148" s="3"/>
      <c r="K148" s="3"/>
      <c r="L148" s="3"/>
      <c r="M148" s="3"/>
    </row>
    <row r="149" spans="2:13" x14ac:dyDescent="0.4">
      <c r="B149" s="12" t="s">
        <v>2</v>
      </c>
      <c r="C149" s="13">
        <v>2022</v>
      </c>
      <c r="D149" s="13"/>
      <c r="E149" s="13">
        <v>2021</v>
      </c>
      <c r="F149" s="14"/>
      <c r="G149" s="15"/>
      <c r="H149" s="15"/>
      <c r="J149" s="3"/>
      <c r="K149" s="3"/>
      <c r="L149" s="3"/>
      <c r="M149" s="3"/>
    </row>
    <row r="150" spans="2:13" x14ac:dyDescent="0.4">
      <c r="B150" s="71" t="s">
        <v>96</v>
      </c>
      <c r="C150" s="75">
        <v>2011.54</v>
      </c>
      <c r="D150" s="14"/>
      <c r="E150" s="75">
        <v>2680.54</v>
      </c>
      <c r="F150" s="14"/>
      <c r="G150" s="15"/>
      <c r="H150" s="15"/>
      <c r="J150" s="3"/>
      <c r="K150" s="3"/>
      <c r="L150" s="3"/>
      <c r="M150" s="3"/>
    </row>
    <row r="151" spans="2:13" ht="27" thickBot="1" x14ac:dyDescent="0.45">
      <c r="B151" s="27" t="s">
        <v>8</v>
      </c>
      <c r="C151" s="46">
        <f>+C150</f>
        <v>2011.54</v>
      </c>
      <c r="D151" s="67"/>
      <c r="E151" s="46">
        <f>+E150</f>
        <v>2680.54</v>
      </c>
      <c r="F151" s="67"/>
      <c r="G151" s="15"/>
      <c r="H151" s="15"/>
      <c r="J151" s="3"/>
      <c r="K151" s="3"/>
      <c r="L151" s="3"/>
      <c r="M151" s="3"/>
    </row>
    <row r="152" spans="2:13" ht="27" thickTop="1" x14ac:dyDescent="0.4">
      <c r="B152" s="15"/>
      <c r="C152" s="15"/>
      <c r="D152" s="15"/>
      <c r="E152" s="15"/>
      <c r="F152" s="15"/>
      <c r="G152" s="15"/>
      <c r="H152" s="15"/>
      <c r="J152" s="3"/>
      <c r="K152" s="3"/>
      <c r="L152" s="3"/>
      <c r="M152" s="3"/>
    </row>
    <row r="153" spans="2:13" x14ac:dyDescent="0.4">
      <c r="J153" s="3"/>
      <c r="K153" s="3"/>
      <c r="L153" s="3"/>
      <c r="M153" s="3"/>
    </row>
    <row r="154" spans="2:13" x14ac:dyDescent="0.4">
      <c r="B154" s="5" t="s">
        <v>97</v>
      </c>
      <c r="J154" s="3"/>
      <c r="K154" s="3"/>
      <c r="L154" s="3"/>
      <c r="M154" s="3"/>
    </row>
    <row r="155" spans="2:13" x14ac:dyDescent="0.4">
      <c r="B155" s="2" t="s">
        <v>98</v>
      </c>
      <c r="J155" s="3"/>
      <c r="K155" s="3"/>
      <c r="L155" s="3"/>
      <c r="M155" s="3"/>
    </row>
    <row r="156" spans="2:13" x14ac:dyDescent="0.4">
      <c r="J156" s="3"/>
      <c r="K156" s="3"/>
      <c r="L156" s="3"/>
      <c r="M156" s="3"/>
    </row>
    <row r="157" spans="2:13" x14ac:dyDescent="0.4">
      <c r="B157" s="12" t="s">
        <v>2</v>
      </c>
      <c r="C157" s="13">
        <v>2022</v>
      </c>
      <c r="D157" s="13"/>
      <c r="E157" s="13">
        <v>2021</v>
      </c>
      <c r="F157" s="14"/>
      <c r="J157" s="3"/>
      <c r="K157" s="3"/>
      <c r="L157" s="3"/>
      <c r="M157" s="3"/>
    </row>
    <row r="158" spans="2:13" x14ac:dyDescent="0.4">
      <c r="B158" s="15" t="s">
        <v>99</v>
      </c>
      <c r="C158" s="16">
        <v>0</v>
      </c>
      <c r="D158" s="16"/>
      <c r="E158" s="16">
        <v>0</v>
      </c>
      <c r="F158" s="16"/>
      <c r="J158" s="3"/>
      <c r="K158" s="3"/>
      <c r="L158" s="3"/>
      <c r="M158" s="3"/>
    </row>
    <row r="159" spans="2:13" x14ac:dyDescent="0.4">
      <c r="B159" s="19" t="s">
        <v>100</v>
      </c>
      <c r="C159" s="16">
        <v>254247393.78</v>
      </c>
      <c r="D159" s="16"/>
      <c r="E159" s="16">
        <v>228380144.00999999</v>
      </c>
      <c r="F159" s="16"/>
      <c r="J159" s="3"/>
      <c r="K159" s="3"/>
      <c r="L159" s="3"/>
      <c r="M159" s="3"/>
    </row>
    <row r="160" spans="2:13" x14ac:dyDescent="0.4">
      <c r="B160" s="15" t="s">
        <v>101</v>
      </c>
      <c r="C160" s="44">
        <v>12188</v>
      </c>
      <c r="D160" s="16"/>
      <c r="E160" s="16">
        <v>657246.79</v>
      </c>
      <c r="F160" s="16"/>
      <c r="J160" s="3"/>
      <c r="K160" s="3"/>
      <c r="L160" s="3"/>
      <c r="M160" s="3"/>
    </row>
    <row r="161" spans="2:13" x14ac:dyDescent="0.4">
      <c r="B161" s="15" t="s">
        <v>102</v>
      </c>
      <c r="C161" s="25">
        <v>175037552.84</v>
      </c>
      <c r="D161" s="16"/>
      <c r="E161" s="25">
        <v>25210002.98</v>
      </c>
      <c r="F161" s="16"/>
      <c r="J161" s="3"/>
      <c r="K161" s="3"/>
      <c r="L161" s="3"/>
      <c r="M161" s="3"/>
    </row>
    <row r="162" spans="2:13" ht="27" thickBot="1" x14ac:dyDescent="0.45">
      <c r="B162" s="27" t="s">
        <v>8</v>
      </c>
      <c r="C162" s="46">
        <f>SUM(C158:C161)</f>
        <v>429297134.62</v>
      </c>
      <c r="D162" s="67"/>
      <c r="E162" s="46">
        <f>SUM(E158:E161)</f>
        <v>254247393.77999997</v>
      </c>
      <c r="F162" s="67"/>
      <c r="J162" s="3"/>
      <c r="K162" s="3"/>
      <c r="L162" s="3"/>
      <c r="M162" s="3"/>
    </row>
    <row r="163" spans="2:13" ht="27" thickTop="1" x14ac:dyDescent="0.4">
      <c r="C163" s="76"/>
      <c r="D163" s="76"/>
      <c r="E163" s="76"/>
      <c r="F163" s="76"/>
      <c r="J163" s="3"/>
      <c r="K163" s="3"/>
      <c r="L163" s="3"/>
      <c r="M163" s="3"/>
    </row>
    <row r="164" spans="2:13" x14ac:dyDescent="0.4">
      <c r="B164" s="77"/>
      <c r="C164" s="77"/>
      <c r="D164" s="77"/>
      <c r="E164" s="77"/>
      <c r="F164" s="77"/>
      <c r="G164" s="77"/>
      <c r="H164" s="77"/>
      <c r="I164" s="77"/>
      <c r="J164" s="78"/>
      <c r="K164" s="3"/>
      <c r="L164" s="3"/>
      <c r="M164" s="3"/>
    </row>
    <row r="165" spans="2:13" x14ac:dyDescent="0.4">
      <c r="B165" s="5" t="s">
        <v>103</v>
      </c>
      <c r="J165" s="3"/>
      <c r="K165" s="3"/>
      <c r="L165" s="3"/>
      <c r="M165" s="3"/>
    </row>
    <row r="166" spans="2:13" x14ac:dyDescent="0.4">
      <c r="B166" s="2" t="s">
        <v>104</v>
      </c>
      <c r="J166" s="3"/>
      <c r="K166" s="3"/>
      <c r="L166" s="3"/>
      <c r="M166" s="3"/>
    </row>
    <row r="167" spans="2:13" x14ac:dyDescent="0.4">
      <c r="J167" s="3"/>
      <c r="K167" s="3"/>
      <c r="L167" s="3"/>
      <c r="M167" s="3"/>
    </row>
    <row r="168" spans="2:13" x14ac:dyDescent="0.4">
      <c r="B168" s="12" t="s">
        <v>2</v>
      </c>
      <c r="C168" s="13">
        <v>2022</v>
      </c>
      <c r="D168" s="13"/>
      <c r="E168" s="13">
        <v>2021</v>
      </c>
      <c r="F168" s="14"/>
      <c r="G168" s="53"/>
      <c r="H168" s="53"/>
      <c r="I168" s="53"/>
      <c r="J168" s="79"/>
      <c r="K168" s="26"/>
      <c r="L168" s="3"/>
      <c r="M168" s="3"/>
    </row>
    <row r="169" spans="2:13" x14ac:dyDescent="0.4">
      <c r="B169" s="71" t="s">
        <v>105</v>
      </c>
      <c r="C169" s="44">
        <v>80217346.329999998</v>
      </c>
      <c r="D169" s="14"/>
      <c r="E169" s="44">
        <v>0</v>
      </c>
      <c r="F169" s="14"/>
      <c r="G169" s="80"/>
      <c r="H169" s="53"/>
      <c r="I169" s="81"/>
      <c r="J169" s="82"/>
      <c r="K169" s="26"/>
      <c r="L169" s="26"/>
      <c r="M169" s="3"/>
    </row>
    <row r="170" spans="2:13" x14ac:dyDescent="0.4">
      <c r="B170" s="19" t="s">
        <v>106</v>
      </c>
      <c r="C170" s="45">
        <v>331284163.06</v>
      </c>
      <c r="D170" s="16"/>
      <c r="E170" s="25">
        <v>277481103.05000001</v>
      </c>
      <c r="F170" s="16"/>
      <c r="G170" s="80"/>
      <c r="H170" s="15"/>
      <c r="I170" s="81"/>
      <c r="J170" s="23"/>
      <c r="K170" s="26"/>
      <c r="L170" s="26"/>
      <c r="M170" s="3"/>
    </row>
    <row r="171" spans="2:13" ht="27" thickBot="1" x14ac:dyDescent="0.45">
      <c r="B171" s="27" t="s">
        <v>8</v>
      </c>
      <c r="C171" s="46">
        <f>+C169+C170</f>
        <v>411501509.38999999</v>
      </c>
      <c r="D171" s="67"/>
      <c r="E171" s="46">
        <f>+E170</f>
        <v>277481103.05000001</v>
      </c>
      <c r="F171" s="67"/>
      <c r="G171" s="83"/>
      <c r="H171" s="15"/>
      <c r="I171" s="81"/>
      <c r="J171" s="23"/>
      <c r="K171" s="26"/>
      <c r="L171" s="33"/>
      <c r="M171" s="3"/>
    </row>
    <row r="172" spans="2:13" ht="27" thickTop="1" x14ac:dyDescent="0.4">
      <c r="C172" s="15"/>
      <c r="D172" s="15"/>
      <c r="E172" s="15"/>
      <c r="G172" s="15"/>
      <c r="H172" s="15"/>
      <c r="I172" s="74"/>
      <c r="J172" s="63"/>
      <c r="K172" s="61"/>
      <c r="L172" s="84"/>
      <c r="M172" s="9"/>
    </row>
    <row r="173" spans="2:13" x14ac:dyDescent="0.4">
      <c r="G173" s="15"/>
      <c r="H173" s="15"/>
      <c r="I173" s="15"/>
      <c r="J173" s="26"/>
      <c r="K173" s="26"/>
      <c r="L173" s="26"/>
      <c r="M173" s="3"/>
    </row>
    <row r="174" spans="2:13" x14ac:dyDescent="0.4">
      <c r="B174" s="5" t="s">
        <v>107</v>
      </c>
      <c r="G174" s="15"/>
      <c r="H174" s="15"/>
      <c r="I174" s="15"/>
      <c r="J174" s="82"/>
      <c r="K174" s="26"/>
      <c r="L174" s="3"/>
      <c r="M174" s="3"/>
    </row>
    <row r="175" spans="2:13" x14ac:dyDescent="0.4">
      <c r="B175" s="2" t="s">
        <v>108</v>
      </c>
      <c r="G175" s="15"/>
      <c r="H175" s="15"/>
      <c r="I175" s="15"/>
      <c r="J175" s="82"/>
      <c r="K175" s="26"/>
      <c r="L175" s="3"/>
      <c r="M175" s="3"/>
    </row>
    <row r="176" spans="2:13" x14ac:dyDescent="0.4">
      <c r="J176" s="3"/>
      <c r="K176" s="3"/>
      <c r="L176" s="3"/>
      <c r="M176" s="3"/>
    </row>
    <row r="177" spans="2:13" x14ac:dyDescent="0.4">
      <c r="B177" s="12" t="s">
        <v>2</v>
      </c>
      <c r="C177" s="13">
        <v>2022</v>
      </c>
      <c r="D177" s="13"/>
      <c r="E177" s="13">
        <v>2021</v>
      </c>
      <c r="F177" s="14"/>
      <c r="G177" s="8"/>
      <c r="J177" s="3"/>
      <c r="K177" s="3"/>
      <c r="L177" s="3"/>
      <c r="M177" s="3"/>
    </row>
    <row r="178" spans="2:13" x14ac:dyDescent="0.4">
      <c r="B178" s="15" t="s">
        <v>109</v>
      </c>
      <c r="C178" s="16">
        <v>76860012.650000006</v>
      </c>
      <c r="D178" s="16"/>
      <c r="E178" s="16">
        <v>79950122.590000004</v>
      </c>
      <c r="F178" s="16"/>
      <c r="J178" s="3"/>
      <c r="K178" s="3"/>
      <c r="L178" s="3"/>
      <c r="M178" s="3"/>
    </row>
    <row r="179" spans="2:13" x14ac:dyDescent="0.4">
      <c r="B179" s="15" t="s">
        <v>110</v>
      </c>
      <c r="C179" s="16">
        <v>40000</v>
      </c>
      <c r="D179" s="16"/>
      <c r="E179" s="16">
        <v>36940499.399999999</v>
      </c>
      <c r="F179" s="16"/>
      <c r="J179" s="3"/>
      <c r="K179" s="3"/>
      <c r="L179" s="3"/>
      <c r="M179" s="3"/>
    </row>
    <row r="180" spans="2:13" x14ac:dyDescent="0.4">
      <c r="B180" s="15" t="s">
        <v>111</v>
      </c>
      <c r="C180" s="16">
        <v>50000</v>
      </c>
      <c r="D180" s="16"/>
      <c r="E180" s="16">
        <v>0</v>
      </c>
      <c r="F180" s="16"/>
      <c r="J180" s="3"/>
      <c r="K180" s="3"/>
      <c r="L180" s="3"/>
      <c r="M180" s="3"/>
    </row>
    <row r="181" spans="2:13" x14ac:dyDescent="0.4">
      <c r="B181" s="19" t="s">
        <v>112</v>
      </c>
      <c r="C181" s="16">
        <v>42168727</v>
      </c>
      <c r="D181" s="16"/>
      <c r="E181" s="16">
        <v>3735000</v>
      </c>
      <c r="F181" s="16"/>
      <c r="J181" s="3"/>
      <c r="K181" s="3"/>
      <c r="L181" s="3"/>
      <c r="M181" s="3"/>
    </row>
    <row r="182" spans="2:13" x14ac:dyDescent="0.4">
      <c r="B182" s="19" t="s">
        <v>113</v>
      </c>
      <c r="C182" s="16">
        <v>40000</v>
      </c>
      <c r="D182" s="16"/>
      <c r="E182" s="16">
        <v>0</v>
      </c>
      <c r="F182" s="16"/>
      <c r="J182" s="3"/>
      <c r="K182" s="3"/>
      <c r="L182" s="3"/>
      <c r="M182" s="3"/>
    </row>
    <row r="183" spans="2:13" x14ac:dyDescent="0.4">
      <c r="B183" s="19" t="s">
        <v>114</v>
      </c>
      <c r="C183" s="16">
        <v>280000</v>
      </c>
      <c r="D183" s="16"/>
      <c r="E183" s="16">
        <v>0</v>
      </c>
      <c r="F183" s="16"/>
      <c r="J183" s="3"/>
      <c r="K183" s="3"/>
      <c r="L183" s="3"/>
      <c r="M183" s="3"/>
    </row>
    <row r="184" spans="2:13" x14ac:dyDescent="0.4">
      <c r="B184" s="85" t="s">
        <v>115</v>
      </c>
      <c r="C184" s="44">
        <v>8308460.5</v>
      </c>
      <c r="D184" s="16"/>
      <c r="E184" s="16">
        <v>8399890.3200000003</v>
      </c>
      <c r="F184" s="16"/>
      <c r="G184" s="17"/>
      <c r="J184" s="3"/>
      <c r="K184" s="3"/>
      <c r="L184" s="3"/>
      <c r="M184" s="3"/>
    </row>
    <row r="185" spans="2:13" ht="52.5" x14ac:dyDescent="0.4">
      <c r="B185" s="85" t="s">
        <v>116</v>
      </c>
      <c r="C185" s="44">
        <v>8458736.6799999997</v>
      </c>
      <c r="D185" s="16"/>
      <c r="E185" s="16">
        <v>8531405.2899999991</v>
      </c>
      <c r="F185" s="16"/>
      <c r="G185" s="17"/>
      <c r="I185" s="17"/>
      <c r="J185" s="72">
        <f>+G185-I185</f>
        <v>0</v>
      </c>
      <c r="K185" s="3"/>
      <c r="L185" s="3"/>
      <c r="M185" s="3"/>
    </row>
    <row r="186" spans="2:13" ht="16.5" customHeight="1" x14ac:dyDescent="0.4">
      <c r="B186" s="85" t="s">
        <v>117</v>
      </c>
      <c r="C186" s="44">
        <v>1153236.19</v>
      </c>
      <c r="D186" s="16"/>
      <c r="E186" s="16">
        <v>1134903.6499999999</v>
      </c>
      <c r="F186" s="16"/>
      <c r="G186" s="68"/>
      <c r="J186" s="3"/>
      <c r="K186" s="3"/>
      <c r="L186" s="3"/>
      <c r="M186" s="3"/>
    </row>
    <row r="187" spans="2:13" x14ac:dyDescent="0.4">
      <c r="B187" s="15" t="s">
        <v>118</v>
      </c>
      <c r="C187" s="16">
        <v>720000</v>
      </c>
      <c r="D187" s="16"/>
      <c r="E187" s="16">
        <v>720000</v>
      </c>
      <c r="F187" s="16"/>
      <c r="I187" s="17"/>
      <c r="J187" s="86"/>
      <c r="K187" s="3"/>
      <c r="L187" s="3"/>
      <c r="M187" s="3"/>
    </row>
    <row r="188" spans="2:13" x14ac:dyDescent="0.4">
      <c r="B188" s="85" t="s">
        <v>119</v>
      </c>
      <c r="C188" s="16">
        <v>42186.09</v>
      </c>
      <c r="D188" s="16"/>
      <c r="E188" s="16">
        <v>0</v>
      </c>
      <c r="F188" s="16"/>
      <c r="J188" s="3"/>
      <c r="K188" s="3"/>
      <c r="L188" s="3"/>
      <c r="M188" s="3"/>
    </row>
    <row r="189" spans="2:13" x14ac:dyDescent="0.4">
      <c r="B189" s="15" t="s">
        <v>120</v>
      </c>
      <c r="C189" s="16">
        <v>240555</v>
      </c>
      <c r="D189" s="16"/>
      <c r="E189" s="16">
        <v>252735</v>
      </c>
      <c r="F189" s="16"/>
      <c r="J189" s="3"/>
      <c r="K189" s="3"/>
      <c r="L189" s="3"/>
      <c r="M189" s="3"/>
    </row>
    <row r="190" spans="2:13" x14ac:dyDescent="0.4">
      <c r="B190" s="15" t="s">
        <v>121</v>
      </c>
      <c r="C190" s="16">
        <v>812833.33</v>
      </c>
      <c r="D190" s="16"/>
      <c r="E190" s="16">
        <v>968000</v>
      </c>
      <c r="F190" s="16"/>
      <c r="J190" s="3"/>
      <c r="K190" s="3"/>
      <c r="L190" s="3"/>
      <c r="M190" s="3"/>
    </row>
    <row r="191" spans="2:13" x14ac:dyDescent="0.4">
      <c r="B191" s="15" t="s">
        <v>122</v>
      </c>
      <c r="C191" s="16">
        <v>9451368.7699999996</v>
      </c>
      <c r="D191" s="16"/>
      <c r="E191" s="16">
        <v>7692516.1100000003</v>
      </c>
      <c r="F191" s="16"/>
      <c r="J191" s="3"/>
      <c r="K191" s="3"/>
      <c r="L191" s="3"/>
      <c r="M191" s="3"/>
    </row>
    <row r="192" spans="2:13" x14ac:dyDescent="0.4">
      <c r="B192" s="19" t="s">
        <v>123</v>
      </c>
      <c r="C192" s="16">
        <v>9946716.5299999993</v>
      </c>
      <c r="D192" s="16"/>
      <c r="E192" s="16">
        <v>9449848.7400000002</v>
      </c>
      <c r="F192" s="16"/>
      <c r="J192" s="3"/>
      <c r="K192" s="3"/>
      <c r="L192" s="3"/>
      <c r="M192" s="3"/>
    </row>
    <row r="193" spans="2:13" x14ac:dyDescent="0.4">
      <c r="B193" s="19" t="s">
        <v>124</v>
      </c>
      <c r="C193" s="16">
        <v>9408084.7200000007</v>
      </c>
      <c r="D193" s="16"/>
      <c r="E193" s="16">
        <v>8949975.0399999991</v>
      </c>
      <c r="F193" s="16"/>
      <c r="J193" s="3"/>
      <c r="K193" s="3"/>
      <c r="L193" s="3"/>
      <c r="M193" s="3"/>
    </row>
    <row r="194" spans="2:13" x14ac:dyDescent="0.4">
      <c r="B194" s="15" t="s">
        <v>125</v>
      </c>
      <c r="C194" s="16">
        <v>1857867</v>
      </c>
      <c r="D194" s="16"/>
      <c r="E194" s="16">
        <v>22027484.280000001</v>
      </c>
      <c r="F194" s="16"/>
      <c r="J194" s="3"/>
      <c r="K194" s="3"/>
      <c r="L194" s="3"/>
      <c r="M194" s="3"/>
    </row>
    <row r="195" spans="2:13" x14ac:dyDescent="0.4">
      <c r="B195" s="15" t="s">
        <v>126</v>
      </c>
      <c r="C195" s="16">
        <v>9952099.9000000004</v>
      </c>
      <c r="D195" s="16"/>
      <c r="E195" s="16">
        <v>9766068</v>
      </c>
      <c r="F195" s="16"/>
      <c r="J195" s="3"/>
      <c r="K195" s="3"/>
      <c r="L195" s="3"/>
      <c r="M195" s="3"/>
    </row>
    <row r="196" spans="2:13" x14ac:dyDescent="0.4">
      <c r="B196" s="15" t="s">
        <v>127</v>
      </c>
      <c r="C196" s="16">
        <v>0</v>
      </c>
      <c r="D196" s="16"/>
      <c r="E196" s="16">
        <v>261000</v>
      </c>
      <c r="F196" s="16"/>
      <c r="J196" s="3"/>
      <c r="K196" s="3"/>
      <c r="L196" s="3"/>
      <c r="M196" s="3"/>
    </row>
    <row r="197" spans="2:13" x14ac:dyDescent="0.4">
      <c r="B197" s="15" t="s">
        <v>128</v>
      </c>
      <c r="C197" s="16">
        <v>1898291.1</v>
      </c>
      <c r="D197" s="16"/>
      <c r="E197" s="16">
        <v>4988965.5</v>
      </c>
      <c r="F197" s="16"/>
      <c r="J197" s="3"/>
      <c r="K197" s="3"/>
      <c r="L197" s="3"/>
      <c r="M197" s="3"/>
    </row>
    <row r="198" spans="2:13" ht="27" thickBot="1" x14ac:dyDescent="0.45">
      <c r="B198" s="27" t="s">
        <v>8</v>
      </c>
      <c r="C198" s="46">
        <f>SUM(C178:C197)</f>
        <v>181689175.46000004</v>
      </c>
      <c r="D198" s="16"/>
      <c r="E198" s="46">
        <f>SUM(E178:E197)</f>
        <v>203768413.92000002</v>
      </c>
      <c r="F198" s="16"/>
      <c r="G198" s="17"/>
      <c r="I198" s="43"/>
      <c r="J198" s="3"/>
      <c r="K198" s="3"/>
      <c r="L198" s="3"/>
      <c r="M198" s="3"/>
    </row>
    <row r="199" spans="2:13" ht="27" thickTop="1" x14ac:dyDescent="0.4">
      <c r="B199" s="2" t="s">
        <v>129</v>
      </c>
      <c r="C199" s="15"/>
      <c r="D199" s="15"/>
      <c r="E199" s="15"/>
      <c r="J199" s="3"/>
      <c r="K199" s="3"/>
      <c r="L199" s="3"/>
      <c r="M199" s="3"/>
    </row>
    <row r="200" spans="2:13" ht="87.75" customHeight="1" x14ac:dyDescent="0.4">
      <c r="B200" s="87" t="s">
        <v>130</v>
      </c>
      <c r="C200" s="87"/>
      <c r="D200" s="87"/>
      <c r="E200" s="87"/>
      <c r="F200" s="87"/>
      <c r="G200" s="87"/>
      <c r="H200" s="87"/>
      <c r="I200" s="87"/>
      <c r="J200" s="88"/>
      <c r="K200" s="3"/>
      <c r="L200" s="3"/>
      <c r="M200" s="3"/>
    </row>
    <row r="201" spans="2:13" x14ac:dyDescent="0.4">
      <c r="B201" s="89"/>
      <c r="C201" s="89"/>
      <c r="D201" s="89"/>
      <c r="E201" s="89"/>
      <c r="F201" s="89"/>
      <c r="G201" s="89"/>
      <c r="H201" s="89"/>
      <c r="I201" s="89"/>
      <c r="J201" s="4"/>
      <c r="K201" s="3"/>
      <c r="L201" s="3"/>
      <c r="M201" s="3"/>
    </row>
    <row r="202" spans="2:13" x14ac:dyDescent="0.4">
      <c r="B202" s="89"/>
      <c r="C202" s="89"/>
      <c r="D202" s="89"/>
      <c r="E202" s="89"/>
      <c r="F202" s="89"/>
      <c r="G202" s="89"/>
      <c r="H202" s="89"/>
      <c r="I202" s="89"/>
      <c r="J202" s="4"/>
      <c r="K202" s="3"/>
      <c r="L202" s="3"/>
      <c r="M202" s="3"/>
    </row>
    <row r="203" spans="2:13" x14ac:dyDescent="0.4">
      <c r="B203" s="89"/>
      <c r="C203" s="89"/>
      <c r="D203" s="89"/>
      <c r="E203" s="89"/>
      <c r="F203" s="89"/>
      <c r="G203" s="89"/>
      <c r="H203" s="89"/>
      <c r="I203" s="89"/>
      <c r="J203" s="4"/>
      <c r="K203" s="3"/>
      <c r="L203" s="3"/>
      <c r="M203" s="3"/>
    </row>
    <row r="204" spans="2:13" x14ac:dyDescent="0.4">
      <c r="B204" s="5" t="s">
        <v>131</v>
      </c>
      <c r="J204" s="3"/>
      <c r="K204" s="3"/>
      <c r="L204" s="3"/>
      <c r="M204" s="3"/>
    </row>
    <row r="205" spans="2:13" x14ac:dyDescent="0.4">
      <c r="B205" s="2" t="s">
        <v>132</v>
      </c>
      <c r="J205" s="3"/>
      <c r="K205" s="3"/>
      <c r="L205" s="3"/>
      <c r="M205" s="3"/>
    </row>
    <row r="206" spans="2:13" ht="12" customHeight="1" x14ac:dyDescent="0.4">
      <c r="I206" s="19"/>
      <c r="J206" s="61"/>
      <c r="K206" s="3"/>
      <c r="L206" s="3"/>
      <c r="M206" s="3"/>
    </row>
    <row r="207" spans="2:13" hidden="1" x14ac:dyDescent="0.4">
      <c r="B207" s="90" t="s">
        <v>133</v>
      </c>
      <c r="C207" s="91">
        <v>2022</v>
      </c>
      <c r="D207" s="92"/>
      <c r="E207" s="91">
        <v>2021</v>
      </c>
      <c r="F207" s="93"/>
      <c r="I207" s="94"/>
      <c r="J207" s="95"/>
      <c r="K207" s="3"/>
      <c r="L207" s="48"/>
      <c r="M207" s="3"/>
    </row>
    <row r="208" spans="2:13" x14ac:dyDescent="0.4">
      <c r="B208" s="8" t="s">
        <v>134</v>
      </c>
      <c r="C208" s="96">
        <v>20000</v>
      </c>
      <c r="D208" s="97"/>
      <c r="E208" s="97">
        <v>0</v>
      </c>
      <c r="F208" s="97"/>
      <c r="G208" s="17"/>
      <c r="I208" s="98"/>
      <c r="J208" s="84"/>
      <c r="K208" s="3"/>
      <c r="L208" s="3"/>
      <c r="M208" s="3"/>
    </row>
    <row r="209" spans="2:25" x14ac:dyDescent="0.4">
      <c r="B209" s="8" t="s">
        <v>135</v>
      </c>
      <c r="C209" s="96">
        <v>10000</v>
      </c>
      <c r="D209" s="96"/>
      <c r="E209" s="96">
        <v>0</v>
      </c>
      <c r="F209" s="96"/>
      <c r="G209" s="68"/>
      <c r="H209" s="8"/>
      <c r="I209" s="99"/>
      <c r="J209" s="84"/>
      <c r="K209" s="9"/>
      <c r="L209" s="9"/>
      <c r="M209" s="9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2:25" x14ac:dyDescent="0.4">
      <c r="B210" s="8" t="s">
        <v>136</v>
      </c>
      <c r="C210" s="45">
        <v>853621.09</v>
      </c>
      <c r="D210" s="44"/>
      <c r="E210" s="45">
        <v>433266.26</v>
      </c>
      <c r="F210" s="16"/>
      <c r="G210" s="100"/>
      <c r="I210" s="98"/>
      <c r="J210" s="84"/>
      <c r="K210" s="3"/>
      <c r="L210" s="3"/>
      <c r="M210" s="3"/>
    </row>
    <row r="211" spans="2:25" ht="27" thickBot="1" x14ac:dyDescent="0.45">
      <c r="B211" s="101" t="s">
        <v>8</v>
      </c>
      <c r="C211" s="47">
        <f>+C208+C209+C210</f>
        <v>883621.09</v>
      </c>
      <c r="D211" s="67"/>
      <c r="E211" s="46">
        <f>+E208+E210</f>
        <v>433266.26</v>
      </c>
      <c r="F211" s="67"/>
      <c r="I211" s="102"/>
      <c r="J211" s="63"/>
      <c r="K211" s="3"/>
      <c r="L211" s="3"/>
      <c r="M211" s="3"/>
    </row>
    <row r="212" spans="2:25" ht="27" thickTop="1" x14ac:dyDescent="0.4">
      <c r="B212" s="5"/>
      <c r="C212" s="67"/>
      <c r="D212" s="67"/>
      <c r="E212" s="67"/>
      <c r="F212" s="67"/>
      <c r="I212" s="19"/>
      <c r="J212" s="61"/>
      <c r="K212" s="3"/>
      <c r="L212" s="3"/>
      <c r="M212" s="3"/>
    </row>
    <row r="213" spans="2:25" ht="30" customHeight="1" x14ac:dyDescent="0.4">
      <c r="B213" s="5" t="s">
        <v>137</v>
      </c>
      <c r="C213" s="67"/>
      <c r="D213" s="67"/>
      <c r="E213" s="67"/>
      <c r="F213" s="67"/>
      <c r="J213" s="3"/>
      <c r="K213" s="3"/>
      <c r="L213" s="3"/>
      <c r="M213" s="3"/>
    </row>
    <row r="214" spans="2:25" x14ac:dyDescent="0.4">
      <c r="B214" s="5" t="s">
        <v>138</v>
      </c>
      <c r="C214" s="76"/>
      <c r="D214" s="76"/>
      <c r="E214" s="76"/>
      <c r="F214" s="76"/>
      <c r="J214" s="3"/>
      <c r="K214" s="3"/>
      <c r="L214" s="3"/>
      <c r="M214" s="3"/>
    </row>
    <row r="215" spans="2:25" x14ac:dyDescent="0.4">
      <c r="B215" s="5"/>
      <c r="C215" s="76"/>
      <c r="D215" s="76"/>
      <c r="E215" s="76"/>
      <c r="F215" s="76"/>
      <c r="J215" s="3"/>
      <c r="K215" s="3"/>
      <c r="L215" s="3"/>
      <c r="M215" s="3"/>
    </row>
    <row r="216" spans="2:25" x14ac:dyDescent="0.4">
      <c r="B216" s="5" t="s">
        <v>139</v>
      </c>
      <c r="J216" s="3"/>
      <c r="K216" s="3"/>
      <c r="L216" s="3"/>
      <c r="M216" s="3"/>
    </row>
    <row r="217" spans="2:25" x14ac:dyDescent="0.4">
      <c r="B217" s="2" t="s">
        <v>140</v>
      </c>
      <c r="J217" s="3"/>
      <c r="K217" s="3"/>
      <c r="L217" s="3"/>
      <c r="M217" s="3"/>
    </row>
    <row r="218" spans="2:25" x14ac:dyDescent="0.4">
      <c r="J218" s="3"/>
      <c r="K218" s="3"/>
      <c r="L218" s="3"/>
      <c r="M218" s="3"/>
    </row>
    <row r="219" spans="2:25" x14ac:dyDescent="0.4">
      <c r="B219" s="12" t="s">
        <v>2</v>
      </c>
      <c r="C219" s="13">
        <v>2022</v>
      </c>
      <c r="D219" s="13"/>
      <c r="E219" s="13">
        <v>2021</v>
      </c>
      <c r="F219" s="14"/>
      <c r="J219" s="3"/>
      <c r="K219" s="3"/>
      <c r="L219" s="3"/>
      <c r="M219" s="3"/>
    </row>
    <row r="220" spans="2:25" x14ac:dyDescent="0.4">
      <c r="B220" s="15" t="s">
        <v>141</v>
      </c>
      <c r="C220" s="44">
        <v>493427.94</v>
      </c>
      <c r="D220" s="44"/>
      <c r="E220" s="44">
        <v>763315.41</v>
      </c>
      <c r="F220" s="16"/>
      <c r="J220" s="3"/>
      <c r="K220" s="3"/>
      <c r="L220" s="3"/>
      <c r="M220" s="3"/>
    </row>
    <row r="221" spans="2:25" x14ac:dyDescent="0.4">
      <c r="B221" s="15" t="s">
        <v>142</v>
      </c>
      <c r="C221" s="44">
        <v>0</v>
      </c>
      <c r="D221" s="44"/>
      <c r="E221" s="44">
        <v>3658</v>
      </c>
      <c r="F221" s="16"/>
      <c r="J221" s="3"/>
      <c r="K221" s="3"/>
      <c r="L221" s="3"/>
      <c r="M221" s="3"/>
    </row>
    <row r="222" spans="2:25" x14ac:dyDescent="0.4">
      <c r="B222" s="15" t="s">
        <v>143</v>
      </c>
      <c r="C222" s="44">
        <v>193920</v>
      </c>
      <c r="D222" s="44"/>
      <c r="E222" s="44">
        <v>64100</v>
      </c>
      <c r="F222" s="16"/>
      <c r="J222" s="3"/>
      <c r="K222" s="3"/>
      <c r="L222" s="3"/>
      <c r="M222" s="3"/>
    </row>
    <row r="223" spans="2:25" x14ac:dyDescent="0.4">
      <c r="B223" s="15" t="s">
        <v>144</v>
      </c>
      <c r="C223" s="44">
        <v>0</v>
      </c>
      <c r="D223" s="44"/>
      <c r="E223" s="44">
        <v>134525.20000000001</v>
      </c>
      <c r="F223" s="16"/>
      <c r="J223" s="3"/>
      <c r="K223" s="3"/>
      <c r="L223" s="3"/>
      <c r="M223" s="3"/>
    </row>
    <row r="224" spans="2:25" x14ac:dyDescent="0.4">
      <c r="B224" s="19" t="s">
        <v>145</v>
      </c>
      <c r="C224" s="44">
        <v>110</v>
      </c>
      <c r="D224" s="44"/>
      <c r="E224" s="44">
        <v>0</v>
      </c>
      <c r="F224" s="16"/>
      <c r="J224" s="3"/>
      <c r="K224" s="3"/>
      <c r="L224" s="3"/>
      <c r="M224" s="3"/>
    </row>
    <row r="225" spans="2:13" x14ac:dyDescent="0.4">
      <c r="B225" s="15" t="s">
        <v>146</v>
      </c>
      <c r="C225" s="44">
        <v>167004.75</v>
      </c>
      <c r="D225" s="44"/>
      <c r="E225" s="44">
        <v>243670</v>
      </c>
      <c r="F225" s="16"/>
      <c r="J225" s="3"/>
      <c r="K225" s="3"/>
      <c r="L225" s="3"/>
      <c r="M225" s="3"/>
    </row>
    <row r="226" spans="2:13" x14ac:dyDescent="0.4">
      <c r="B226" s="15" t="s">
        <v>147</v>
      </c>
      <c r="C226" s="44">
        <v>493696.58</v>
      </c>
      <c r="D226" s="44"/>
      <c r="E226" s="44">
        <v>60676.04</v>
      </c>
      <c r="F226" s="16"/>
      <c r="J226" s="3"/>
      <c r="K226" s="3"/>
      <c r="L226" s="3"/>
      <c r="M226" s="3"/>
    </row>
    <row r="227" spans="2:13" x14ac:dyDescent="0.4">
      <c r="B227" s="19" t="s">
        <v>148</v>
      </c>
      <c r="C227" s="44">
        <v>71148.28</v>
      </c>
      <c r="D227" s="44"/>
      <c r="E227" s="44">
        <v>13599.55</v>
      </c>
      <c r="F227" s="16"/>
      <c r="J227" s="3"/>
      <c r="K227" s="3"/>
      <c r="L227" s="3"/>
      <c r="M227" s="3"/>
    </row>
    <row r="228" spans="2:13" x14ac:dyDescent="0.4">
      <c r="B228" s="15" t="s">
        <v>149</v>
      </c>
      <c r="C228" s="44">
        <v>274293.14</v>
      </c>
      <c r="D228" s="44"/>
      <c r="E228" s="44">
        <v>676700.69</v>
      </c>
      <c r="F228" s="16"/>
      <c r="J228" s="3"/>
      <c r="K228" s="3"/>
      <c r="L228" s="3"/>
      <c r="M228" s="3"/>
    </row>
    <row r="229" spans="2:13" x14ac:dyDescent="0.4">
      <c r="B229" s="15" t="s">
        <v>150</v>
      </c>
      <c r="C229" s="44">
        <v>59475</v>
      </c>
      <c r="D229" s="44"/>
      <c r="E229" s="44">
        <v>168884.05</v>
      </c>
      <c r="F229" s="16"/>
      <c r="J229" s="3"/>
      <c r="K229" s="3"/>
      <c r="L229" s="3"/>
      <c r="M229" s="3"/>
    </row>
    <row r="230" spans="2:13" x14ac:dyDescent="0.4">
      <c r="B230" s="15" t="s">
        <v>151</v>
      </c>
      <c r="C230" s="44">
        <v>47012.92</v>
      </c>
      <c r="D230" s="44"/>
      <c r="E230" s="44">
        <v>0</v>
      </c>
      <c r="F230" s="16"/>
      <c r="J230" s="3"/>
      <c r="K230" s="3"/>
      <c r="L230" s="3"/>
      <c r="M230" s="3"/>
    </row>
    <row r="231" spans="2:13" x14ac:dyDescent="0.4">
      <c r="B231" s="15" t="s">
        <v>152</v>
      </c>
      <c r="C231" s="44">
        <v>50086.49</v>
      </c>
      <c r="D231" s="44"/>
      <c r="E231" s="44">
        <v>62101.56</v>
      </c>
      <c r="F231" s="16"/>
      <c r="J231" s="3"/>
      <c r="K231" s="3"/>
      <c r="L231" s="3"/>
      <c r="M231" s="3"/>
    </row>
    <row r="232" spans="2:13" x14ac:dyDescent="0.4">
      <c r="B232" s="19" t="s">
        <v>153</v>
      </c>
      <c r="C232" s="44">
        <v>0</v>
      </c>
      <c r="D232" s="44"/>
      <c r="E232" s="44">
        <v>2500</v>
      </c>
      <c r="F232" s="16"/>
      <c r="J232" s="3"/>
      <c r="K232" s="3"/>
      <c r="L232" s="3"/>
      <c r="M232" s="3"/>
    </row>
    <row r="233" spans="2:13" x14ac:dyDescent="0.4">
      <c r="B233" s="15" t="s">
        <v>154</v>
      </c>
      <c r="C233" s="44">
        <v>0</v>
      </c>
      <c r="D233" s="44"/>
      <c r="E233" s="44">
        <v>11139.52</v>
      </c>
      <c r="F233" s="16"/>
      <c r="J233" s="3"/>
      <c r="K233" s="3"/>
      <c r="L233" s="3"/>
      <c r="M233" s="3"/>
    </row>
    <row r="234" spans="2:13" x14ac:dyDescent="0.4">
      <c r="B234" s="19" t="s">
        <v>155</v>
      </c>
      <c r="C234" s="44">
        <v>1652</v>
      </c>
      <c r="D234" s="44"/>
      <c r="E234" s="44">
        <v>944.04</v>
      </c>
      <c r="F234" s="16"/>
      <c r="J234" s="3"/>
      <c r="K234" s="3"/>
      <c r="L234" s="3"/>
      <c r="M234" s="3"/>
    </row>
    <row r="235" spans="2:13" x14ac:dyDescent="0.4">
      <c r="B235" s="19" t="s">
        <v>156</v>
      </c>
      <c r="C235" s="44">
        <v>0</v>
      </c>
      <c r="D235" s="44"/>
      <c r="E235" s="44">
        <v>80576.06</v>
      </c>
      <c r="F235" s="16"/>
      <c r="J235" s="3"/>
      <c r="K235" s="3"/>
      <c r="L235" s="3"/>
      <c r="M235" s="3"/>
    </row>
    <row r="236" spans="2:13" x14ac:dyDescent="0.4">
      <c r="B236" s="19" t="s">
        <v>157</v>
      </c>
      <c r="C236" s="44">
        <v>7234.58</v>
      </c>
      <c r="D236" s="44"/>
      <c r="E236" s="44">
        <v>0</v>
      </c>
      <c r="F236" s="16"/>
      <c r="J236" s="3"/>
      <c r="K236" s="3"/>
      <c r="L236" s="3"/>
      <c r="M236" s="3"/>
    </row>
    <row r="237" spans="2:13" x14ac:dyDescent="0.4">
      <c r="B237" s="15" t="s">
        <v>158</v>
      </c>
      <c r="C237" s="44">
        <v>3542197.17</v>
      </c>
      <c r="D237" s="44"/>
      <c r="E237" s="44">
        <v>1903800</v>
      </c>
      <c r="F237" s="16"/>
      <c r="J237" s="3"/>
      <c r="K237" s="3"/>
      <c r="L237" s="3"/>
      <c r="M237" s="3"/>
    </row>
    <row r="238" spans="2:13" x14ac:dyDescent="0.4">
      <c r="B238" s="15" t="s">
        <v>159</v>
      </c>
      <c r="C238" s="44">
        <v>500500</v>
      </c>
      <c r="D238" s="44"/>
      <c r="E238" s="44">
        <v>0</v>
      </c>
      <c r="F238" s="16"/>
      <c r="J238" s="3"/>
      <c r="K238" s="3"/>
      <c r="L238" s="3"/>
      <c r="M238" s="3"/>
    </row>
    <row r="239" spans="2:13" x14ac:dyDescent="0.4">
      <c r="B239" s="19" t="s">
        <v>160</v>
      </c>
      <c r="C239" s="44">
        <v>3824.2</v>
      </c>
      <c r="D239" s="44"/>
      <c r="E239" s="44">
        <v>2905.8</v>
      </c>
      <c r="F239" s="16"/>
      <c r="J239" s="3"/>
      <c r="K239" s="3"/>
      <c r="L239" s="3"/>
      <c r="M239" s="3"/>
    </row>
    <row r="240" spans="2:13" x14ac:dyDescent="0.4">
      <c r="B240" s="19" t="s">
        <v>161</v>
      </c>
      <c r="C240" s="44">
        <v>379016.96000000002</v>
      </c>
      <c r="D240" s="44"/>
      <c r="E240" s="44">
        <v>0</v>
      </c>
      <c r="F240" s="16"/>
      <c r="J240" s="3"/>
      <c r="K240" s="3"/>
      <c r="L240" s="3"/>
      <c r="M240" s="3"/>
    </row>
    <row r="241" spans="2:13" x14ac:dyDescent="0.4">
      <c r="B241" s="19" t="s">
        <v>162</v>
      </c>
      <c r="C241" s="44">
        <v>995</v>
      </c>
      <c r="D241" s="44"/>
      <c r="E241" s="44">
        <v>2300</v>
      </c>
      <c r="F241" s="16"/>
      <c r="J241" s="3"/>
      <c r="K241" s="3"/>
      <c r="L241" s="3"/>
      <c r="M241" s="3"/>
    </row>
    <row r="242" spans="2:13" x14ac:dyDescent="0.4">
      <c r="B242" s="19" t="s">
        <v>163</v>
      </c>
      <c r="C242" s="44">
        <v>51038.39</v>
      </c>
      <c r="D242" s="44"/>
      <c r="E242" s="44">
        <v>0</v>
      </c>
      <c r="F242" s="16"/>
      <c r="J242" s="3"/>
      <c r="K242" s="3"/>
      <c r="L242" s="3"/>
      <c r="M242" s="3"/>
    </row>
    <row r="243" spans="2:13" x14ac:dyDescent="0.4">
      <c r="B243" s="19" t="s">
        <v>164</v>
      </c>
      <c r="C243" s="44">
        <v>12210</v>
      </c>
      <c r="D243" s="44"/>
      <c r="E243" s="44">
        <v>0</v>
      </c>
      <c r="F243" s="16"/>
      <c r="J243" s="3"/>
      <c r="K243" s="3"/>
      <c r="L243" s="3"/>
      <c r="M243" s="3"/>
    </row>
    <row r="244" spans="2:13" x14ac:dyDescent="0.4">
      <c r="B244" s="19" t="s">
        <v>165</v>
      </c>
      <c r="C244" s="44">
        <v>12976.65</v>
      </c>
      <c r="D244" s="44"/>
      <c r="E244" s="44">
        <v>0</v>
      </c>
      <c r="F244" s="16"/>
      <c r="J244" s="3"/>
      <c r="K244" s="3"/>
      <c r="L244" s="3"/>
      <c r="M244" s="3"/>
    </row>
    <row r="245" spans="2:13" x14ac:dyDescent="0.4">
      <c r="B245" s="15" t="s">
        <v>166</v>
      </c>
      <c r="C245" s="44">
        <v>15930</v>
      </c>
      <c r="D245" s="44"/>
      <c r="E245" s="44">
        <v>0</v>
      </c>
      <c r="F245" s="16"/>
      <c r="J245" s="3"/>
      <c r="K245" s="3"/>
      <c r="L245" s="3"/>
      <c r="M245" s="3"/>
    </row>
    <row r="246" spans="2:13" x14ac:dyDescent="0.4">
      <c r="B246" s="19" t="s">
        <v>167</v>
      </c>
      <c r="C246" s="44">
        <v>58101.42</v>
      </c>
      <c r="D246" s="44"/>
      <c r="E246" s="44"/>
      <c r="F246" s="16"/>
      <c r="J246" s="3"/>
      <c r="K246" s="3"/>
      <c r="L246" s="3"/>
      <c r="M246" s="3"/>
    </row>
    <row r="247" spans="2:13" x14ac:dyDescent="0.4">
      <c r="B247" s="15" t="s">
        <v>168</v>
      </c>
      <c r="C247" s="44">
        <v>0</v>
      </c>
      <c r="D247" s="44"/>
      <c r="E247" s="44">
        <v>9826.39</v>
      </c>
      <c r="F247" s="16"/>
      <c r="J247" s="3"/>
      <c r="K247" s="3"/>
      <c r="L247" s="3"/>
      <c r="M247" s="3"/>
    </row>
    <row r="248" spans="2:13" x14ac:dyDescent="0.4">
      <c r="B248" s="19" t="s">
        <v>169</v>
      </c>
      <c r="C248" s="44">
        <v>59707.43</v>
      </c>
      <c r="D248" s="44"/>
      <c r="E248" s="44">
        <v>125791.25</v>
      </c>
      <c r="F248" s="16"/>
      <c r="J248" s="3"/>
      <c r="K248" s="3"/>
      <c r="L248" s="3"/>
      <c r="M248" s="3"/>
    </row>
    <row r="249" spans="2:13" x14ac:dyDescent="0.4">
      <c r="B249" s="19" t="s">
        <v>170</v>
      </c>
      <c r="C249" s="44">
        <v>16360.16</v>
      </c>
      <c r="D249" s="44"/>
      <c r="E249" s="44">
        <v>0</v>
      </c>
      <c r="F249" s="16"/>
      <c r="J249" s="3"/>
      <c r="K249" s="3"/>
      <c r="L249" s="3"/>
      <c r="M249" s="3"/>
    </row>
    <row r="250" spans="2:13" x14ac:dyDescent="0.4">
      <c r="B250" s="19" t="s">
        <v>171</v>
      </c>
      <c r="C250" s="44">
        <v>0</v>
      </c>
      <c r="D250" s="44"/>
      <c r="E250" s="44">
        <v>38069.61</v>
      </c>
      <c r="F250" s="16"/>
      <c r="J250" s="3"/>
      <c r="K250" s="3"/>
      <c r="L250" s="3"/>
      <c r="M250" s="3"/>
    </row>
    <row r="251" spans="2:13" x14ac:dyDescent="0.4">
      <c r="B251" s="15" t="s">
        <v>172</v>
      </c>
      <c r="C251" s="44">
        <v>8118.26</v>
      </c>
      <c r="D251" s="44"/>
      <c r="E251" s="44">
        <v>0</v>
      </c>
      <c r="F251" s="16"/>
      <c r="J251" s="3"/>
      <c r="K251" s="3"/>
      <c r="L251" s="3"/>
      <c r="M251" s="3"/>
    </row>
    <row r="252" spans="2:13" x14ac:dyDescent="0.4">
      <c r="B252" s="15" t="s">
        <v>173</v>
      </c>
      <c r="C252" s="44">
        <v>499827.94</v>
      </c>
      <c r="D252" s="44"/>
      <c r="E252" s="44">
        <v>66031.12</v>
      </c>
      <c r="F252" s="16"/>
      <c r="J252" s="3"/>
      <c r="K252" s="3"/>
      <c r="L252" s="3"/>
      <c r="M252" s="3"/>
    </row>
    <row r="253" spans="2:13" x14ac:dyDescent="0.4">
      <c r="B253" s="15" t="s">
        <v>174</v>
      </c>
      <c r="C253" s="44">
        <v>2890755.53</v>
      </c>
      <c r="D253" s="44"/>
      <c r="E253" s="44">
        <v>1339513.1100000001</v>
      </c>
      <c r="F253" s="16"/>
      <c r="J253" s="3"/>
      <c r="K253" s="3"/>
      <c r="L253" s="3"/>
      <c r="M253" s="3"/>
    </row>
    <row r="254" spans="2:13" x14ac:dyDescent="0.4">
      <c r="B254" s="15" t="s">
        <v>175</v>
      </c>
      <c r="C254" s="44">
        <v>13800</v>
      </c>
      <c r="D254" s="44"/>
      <c r="E254" s="44">
        <v>3662.7</v>
      </c>
      <c r="F254" s="16"/>
      <c r="J254" s="3"/>
      <c r="K254" s="3"/>
      <c r="L254" s="3"/>
      <c r="M254" s="3"/>
    </row>
    <row r="255" spans="2:13" x14ac:dyDescent="0.4">
      <c r="B255" s="15" t="s">
        <v>176</v>
      </c>
      <c r="C255" s="44">
        <v>173214.41</v>
      </c>
      <c r="D255" s="44"/>
      <c r="E255" s="44">
        <v>53358.2</v>
      </c>
      <c r="F255" s="16"/>
      <c r="J255" s="3"/>
      <c r="K255" s="3"/>
      <c r="L255" s="3"/>
      <c r="M255" s="3"/>
    </row>
    <row r="256" spans="2:13" x14ac:dyDescent="0.4">
      <c r="B256" s="19" t="s">
        <v>177</v>
      </c>
      <c r="C256" s="44">
        <v>381280.98</v>
      </c>
      <c r="D256" s="44"/>
      <c r="E256" s="44">
        <v>0</v>
      </c>
      <c r="F256" s="16"/>
      <c r="J256" s="3"/>
      <c r="K256" s="3"/>
      <c r="L256" s="3"/>
      <c r="M256" s="3"/>
    </row>
    <row r="257" spans="2:13" x14ac:dyDescent="0.4">
      <c r="B257" s="15" t="s">
        <v>178</v>
      </c>
      <c r="C257" s="44">
        <v>255378.91</v>
      </c>
      <c r="D257" s="44"/>
      <c r="E257" s="44">
        <v>85399.22</v>
      </c>
      <c r="F257" s="16"/>
      <c r="J257" s="3"/>
      <c r="K257" s="3"/>
      <c r="L257" s="3"/>
      <c r="M257" s="3"/>
    </row>
    <row r="258" spans="2:13" x14ac:dyDescent="0.4">
      <c r="B258" s="15" t="s">
        <v>179</v>
      </c>
      <c r="C258" s="44">
        <v>26305.360000000001</v>
      </c>
      <c r="D258" s="44"/>
      <c r="E258" s="44">
        <v>29415.87</v>
      </c>
      <c r="F258" s="16"/>
      <c r="I258" s="8"/>
      <c r="J258" s="9"/>
      <c r="K258" s="3"/>
      <c r="L258" s="3"/>
      <c r="M258" s="3"/>
    </row>
    <row r="259" spans="2:13" x14ac:dyDescent="0.4">
      <c r="B259" s="15" t="s">
        <v>180</v>
      </c>
      <c r="C259" s="45">
        <v>31070.46</v>
      </c>
      <c r="D259" s="44"/>
      <c r="E259" s="45">
        <v>63688.09</v>
      </c>
      <c r="F259" s="16"/>
      <c r="I259" s="8"/>
      <c r="J259" s="9"/>
      <c r="K259" s="3"/>
      <c r="L259" s="3"/>
      <c r="M259" s="3"/>
    </row>
    <row r="260" spans="2:13" ht="27" thickBot="1" x14ac:dyDescent="0.45">
      <c r="B260" s="27" t="s">
        <v>8</v>
      </c>
      <c r="C260" s="46">
        <f>SUM(C220:C259)</f>
        <v>10791670.91</v>
      </c>
      <c r="D260" s="67"/>
      <c r="E260" s="46">
        <f>SUM(E220:E259)</f>
        <v>6010151.4800000004</v>
      </c>
      <c r="F260" s="67"/>
      <c r="G260" s="17"/>
      <c r="I260" s="69"/>
      <c r="J260" s="56"/>
      <c r="K260" s="3"/>
      <c r="L260" s="3"/>
      <c r="M260" s="3"/>
    </row>
    <row r="261" spans="2:13" ht="27" thickTop="1" x14ac:dyDescent="0.4">
      <c r="C261" s="74"/>
      <c r="D261" s="15"/>
      <c r="E261" s="15"/>
      <c r="J261" s="3"/>
      <c r="K261" s="3"/>
      <c r="L261" s="3"/>
      <c r="M261" s="3"/>
    </row>
    <row r="262" spans="2:13" x14ac:dyDescent="0.4">
      <c r="B262" s="5" t="s">
        <v>181</v>
      </c>
      <c r="C262" s="93"/>
      <c r="D262" s="93"/>
      <c r="E262" s="93"/>
      <c r="F262" s="93"/>
      <c r="J262" s="3"/>
      <c r="K262" s="3"/>
      <c r="L262" s="3"/>
      <c r="M262" s="3"/>
    </row>
    <row r="263" spans="2:13" x14ac:dyDescent="0.4">
      <c r="B263" s="2" t="s">
        <v>182</v>
      </c>
      <c r="C263" s="93"/>
      <c r="D263" s="93"/>
      <c r="E263" s="93"/>
      <c r="F263" s="93"/>
      <c r="J263" s="3"/>
      <c r="K263" s="3"/>
      <c r="L263" s="3"/>
      <c r="M263" s="3"/>
    </row>
    <row r="264" spans="2:13" x14ac:dyDescent="0.4">
      <c r="B264" s="8"/>
      <c r="C264" s="103"/>
      <c r="D264" s="103"/>
      <c r="E264" s="103"/>
      <c r="F264" s="103"/>
      <c r="G264" s="8"/>
      <c r="H264" s="8"/>
      <c r="J264" s="3"/>
      <c r="K264" s="3"/>
      <c r="L264" s="3"/>
      <c r="M264" s="3"/>
    </row>
    <row r="265" spans="2:13" x14ac:dyDescent="0.4">
      <c r="B265" s="12" t="s">
        <v>2</v>
      </c>
      <c r="C265" s="13">
        <v>2022</v>
      </c>
      <c r="D265" s="13"/>
      <c r="E265" s="13">
        <v>2021</v>
      </c>
      <c r="F265" s="14"/>
      <c r="G265" s="8"/>
      <c r="H265" s="8"/>
      <c r="J265" s="3"/>
      <c r="K265" s="3"/>
      <c r="L265" s="21"/>
      <c r="M265" s="3"/>
    </row>
    <row r="266" spans="2:13" x14ac:dyDescent="0.4">
      <c r="B266" s="19" t="s">
        <v>183</v>
      </c>
      <c r="C266" s="44">
        <v>95797.24</v>
      </c>
      <c r="D266" s="44"/>
      <c r="E266" s="44">
        <v>173325.78</v>
      </c>
      <c r="F266" s="44"/>
      <c r="G266" s="8"/>
      <c r="H266" s="8"/>
      <c r="J266" s="3"/>
      <c r="K266" s="3"/>
      <c r="L266" s="3"/>
      <c r="M266" s="3"/>
    </row>
    <row r="267" spans="2:13" x14ac:dyDescent="0.4">
      <c r="B267" s="19" t="s">
        <v>184</v>
      </c>
      <c r="C267" s="44">
        <v>1670953.55</v>
      </c>
      <c r="D267" s="44"/>
      <c r="E267" s="44">
        <v>618431.72</v>
      </c>
      <c r="F267" s="44"/>
      <c r="G267" s="8"/>
      <c r="H267" s="8"/>
      <c r="J267" s="3"/>
      <c r="K267" s="3"/>
      <c r="L267" s="3"/>
      <c r="M267" s="3"/>
    </row>
    <row r="268" spans="2:13" x14ac:dyDescent="0.4">
      <c r="B268" s="19" t="s">
        <v>185</v>
      </c>
      <c r="C268" s="44">
        <v>392148.5</v>
      </c>
      <c r="D268" s="44"/>
      <c r="E268" s="44">
        <v>728336.7</v>
      </c>
      <c r="F268" s="44"/>
      <c r="G268" s="8"/>
      <c r="H268" s="8"/>
      <c r="J268" s="3"/>
      <c r="K268" s="3"/>
      <c r="L268" s="3"/>
      <c r="M268" s="3"/>
    </row>
    <row r="269" spans="2:13" x14ac:dyDescent="0.4">
      <c r="B269" s="19" t="s">
        <v>186</v>
      </c>
      <c r="C269" s="45">
        <v>3507574.72</v>
      </c>
      <c r="D269" s="44"/>
      <c r="E269" s="45">
        <v>296233.48</v>
      </c>
      <c r="F269" s="44"/>
      <c r="G269" s="8"/>
      <c r="H269" s="8"/>
      <c r="J269" s="3"/>
      <c r="K269" s="3"/>
      <c r="L269" s="3"/>
      <c r="M269" s="3"/>
    </row>
    <row r="270" spans="2:13" ht="27" thickBot="1" x14ac:dyDescent="0.45">
      <c r="B270" s="53" t="s">
        <v>8</v>
      </c>
      <c r="C270" s="47">
        <f>+C266+C267+C268+C269</f>
        <v>5666474.0099999998</v>
      </c>
      <c r="D270" s="44"/>
      <c r="E270" s="47">
        <f>+E266+E267+E268+E269</f>
        <v>1816327.68</v>
      </c>
      <c r="F270" s="44"/>
      <c r="G270" s="68"/>
      <c r="H270" s="8"/>
      <c r="J270" s="3"/>
      <c r="K270" s="3"/>
      <c r="L270" s="3"/>
      <c r="M270" s="3"/>
    </row>
    <row r="271" spans="2:13" ht="27" thickTop="1" x14ac:dyDescent="0.4">
      <c r="B271" s="8"/>
      <c r="C271" s="104"/>
      <c r="D271" s="19"/>
      <c r="E271" s="19"/>
      <c r="F271" s="19"/>
      <c r="G271" s="8"/>
      <c r="H271" s="8"/>
      <c r="J271" s="3"/>
      <c r="K271" s="3"/>
      <c r="L271" s="3"/>
      <c r="M271" s="3"/>
    </row>
    <row r="272" spans="2:13" x14ac:dyDescent="0.4">
      <c r="B272" s="5" t="s">
        <v>187</v>
      </c>
      <c r="J272" s="3"/>
      <c r="K272" s="3"/>
      <c r="L272" s="3"/>
      <c r="M272" s="3"/>
    </row>
    <row r="273" spans="2:13" x14ac:dyDescent="0.4">
      <c r="B273" s="2" t="s">
        <v>188</v>
      </c>
      <c r="J273" s="3"/>
      <c r="K273" s="3"/>
      <c r="L273" s="3"/>
      <c r="M273" s="3"/>
    </row>
    <row r="274" spans="2:13" x14ac:dyDescent="0.4">
      <c r="J274" s="3"/>
      <c r="K274" s="3"/>
      <c r="L274" s="3"/>
      <c r="M274" s="3"/>
    </row>
    <row r="275" spans="2:13" x14ac:dyDescent="0.4">
      <c r="B275" s="12" t="s">
        <v>2</v>
      </c>
      <c r="C275" s="13">
        <v>2022</v>
      </c>
      <c r="D275" s="13"/>
      <c r="E275" s="13">
        <v>2021</v>
      </c>
      <c r="F275" s="14"/>
      <c r="J275" s="3"/>
      <c r="K275" s="3"/>
      <c r="L275" s="3"/>
      <c r="M275" s="3"/>
    </row>
    <row r="276" spans="2:13" x14ac:dyDescent="0.4">
      <c r="B276" s="15" t="s">
        <v>189</v>
      </c>
      <c r="C276" s="16">
        <v>950500.23</v>
      </c>
      <c r="D276" s="16"/>
      <c r="E276" s="44">
        <v>862859.01</v>
      </c>
      <c r="F276" s="16"/>
      <c r="J276" s="3"/>
      <c r="K276" s="3"/>
      <c r="L276" s="3"/>
      <c r="M276" s="3"/>
    </row>
    <row r="277" spans="2:13" x14ac:dyDescent="0.4">
      <c r="B277" s="15" t="s">
        <v>190</v>
      </c>
      <c r="C277" s="16">
        <v>2762817.22</v>
      </c>
      <c r="D277" s="16"/>
      <c r="E277" s="44">
        <v>3697389.21</v>
      </c>
      <c r="F277" s="16"/>
      <c r="J277" s="3"/>
      <c r="K277" s="3"/>
      <c r="L277" s="3"/>
      <c r="M277" s="3"/>
    </row>
    <row r="278" spans="2:13" x14ac:dyDescent="0.4">
      <c r="B278" s="15" t="s">
        <v>191</v>
      </c>
      <c r="C278" s="16">
        <v>10338562.279999999</v>
      </c>
      <c r="D278" s="16"/>
      <c r="E278" s="44">
        <v>10064267.02</v>
      </c>
      <c r="F278" s="16"/>
      <c r="J278" s="3"/>
      <c r="K278" s="3"/>
      <c r="L278" s="3"/>
      <c r="M278" s="3"/>
    </row>
    <row r="279" spans="2:13" x14ac:dyDescent="0.4">
      <c r="B279" s="15" t="s">
        <v>192</v>
      </c>
      <c r="C279" s="16">
        <v>1851722.34</v>
      </c>
      <c r="D279" s="16"/>
      <c r="E279" s="44">
        <v>1980440.17</v>
      </c>
      <c r="F279" s="16"/>
      <c r="J279" s="3"/>
      <c r="K279" s="3"/>
      <c r="L279" s="3"/>
      <c r="M279" s="3"/>
    </row>
    <row r="280" spans="2:13" x14ac:dyDescent="0.4">
      <c r="B280" s="15" t="s">
        <v>193</v>
      </c>
      <c r="C280" s="16">
        <v>9410</v>
      </c>
      <c r="D280" s="16"/>
      <c r="E280" s="44">
        <v>17890</v>
      </c>
      <c r="F280" s="16"/>
      <c r="J280" s="3"/>
      <c r="K280" s="3"/>
      <c r="L280" s="3"/>
      <c r="M280" s="3"/>
    </row>
    <row r="281" spans="2:13" x14ac:dyDescent="0.4">
      <c r="B281" s="15" t="s">
        <v>194</v>
      </c>
      <c r="C281" s="16">
        <v>23392</v>
      </c>
      <c r="D281" s="16"/>
      <c r="E281" s="44">
        <v>19420</v>
      </c>
      <c r="F281" s="16"/>
      <c r="J281" s="3"/>
      <c r="K281" s="3"/>
      <c r="L281" s="3"/>
      <c r="M281" s="3"/>
    </row>
    <row r="282" spans="2:13" x14ac:dyDescent="0.4">
      <c r="B282" s="15" t="s">
        <v>195</v>
      </c>
      <c r="C282" s="16">
        <v>990327.39</v>
      </c>
      <c r="D282" s="16"/>
      <c r="E282" s="44">
        <v>94400</v>
      </c>
      <c r="F282" s="16"/>
      <c r="J282" s="3"/>
      <c r="K282" s="3"/>
      <c r="L282" s="3"/>
      <c r="M282" s="3"/>
    </row>
    <row r="283" spans="2:13" x14ac:dyDescent="0.4">
      <c r="B283" s="15" t="s">
        <v>196</v>
      </c>
      <c r="C283" s="16">
        <v>397041.95</v>
      </c>
      <c r="D283" s="16"/>
      <c r="E283" s="44">
        <v>237781.98</v>
      </c>
      <c r="F283" s="16"/>
      <c r="J283" s="3"/>
      <c r="K283" s="3"/>
      <c r="L283" s="3"/>
      <c r="M283" s="3"/>
    </row>
    <row r="284" spans="2:13" x14ac:dyDescent="0.4">
      <c r="B284" s="15" t="s">
        <v>197</v>
      </c>
      <c r="C284" s="16">
        <v>234700</v>
      </c>
      <c r="D284" s="16"/>
      <c r="E284" s="44">
        <v>236350</v>
      </c>
      <c r="F284" s="16"/>
      <c r="J284" s="3"/>
      <c r="K284" s="3"/>
      <c r="L284" s="3"/>
      <c r="M284" s="3"/>
    </row>
    <row r="285" spans="2:13" x14ac:dyDescent="0.4">
      <c r="B285" s="19" t="s">
        <v>198</v>
      </c>
      <c r="C285" s="16">
        <v>859530.23999999999</v>
      </c>
      <c r="D285" s="16"/>
      <c r="E285" s="44">
        <v>0</v>
      </c>
      <c r="F285" s="16"/>
      <c r="J285" s="3"/>
      <c r="K285" s="3"/>
      <c r="L285" s="3"/>
      <c r="M285" s="3"/>
    </row>
    <row r="286" spans="2:13" x14ac:dyDescent="0.4">
      <c r="B286" s="15" t="s">
        <v>199</v>
      </c>
      <c r="C286" s="16">
        <v>452876.58</v>
      </c>
      <c r="D286" s="16"/>
      <c r="E286" s="44">
        <v>164898.20000000001</v>
      </c>
      <c r="F286" s="16"/>
      <c r="J286" s="3"/>
      <c r="K286" s="3"/>
      <c r="L286" s="3"/>
      <c r="M286" s="3"/>
    </row>
    <row r="287" spans="2:13" x14ac:dyDescent="0.4">
      <c r="B287" s="15" t="s">
        <v>200</v>
      </c>
      <c r="C287" s="16">
        <v>226311</v>
      </c>
      <c r="D287" s="16"/>
      <c r="E287" s="44">
        <v>210333.92</v>
      </c>
      <c r="F287" s="16"/>
      <c r="J287" s="3"/>
      <c r="K287" s="3"/>
      <c r="L287" s="3"/>
      <c r="M287" s="3"/>
    </row>
    <row r="288" spans="2:13" x14ac:dyDescent="0.4">
      <c r="B288" s="19" t="s">
        <v>201</v>
      </c>
      <c r="C288" s="16">
        <v>310</v>
      </c>
      <c r="D288" s="16"/>
      <c r="E288" s="44">
        <v>33540</v>
      </c>
      <c r="F288" s="16"/>
      <c r="J288" s="3"/>
      <c r="K288" s="3"/>
      <c r="L288" s="3"/>
      <c r="M288" s="3"/>
    </row>
    <row r="289" spans="2:13" x14ac:dyDescent="0.4">
      <c r="B289" s="19" t="s">
        <v>202</v>
      </c>
      <c r="C289" s="16">
        <v>36111.019999999997</v>
      </c>
      <c r="D289" s="16"/>
      <c r="E289" s="44">
        <v>8824.61</v>
      </c>
      <c r="F289" s="16"/>
      <c r="J289" s="3"/>
      <c r="K289" s="3"/>
      <c r="L289" s="3"/>
      <c r="M289" s="3"/>
    </row>
    <row r="290" spans="2:13" x14ac:dyDescent="0.4">
      <c r="B290" s="15" t="s">
        <v>203</v>
      </c>
      <c r="C290" s="16">
        <v>7558455.6600000001</v>
      </c>
      <c r="D290" s="16"/>
      <c r="E290" s="44">
        <v>14085475.529999999</v>
      </c>
      <c r="F290" s="16"/>
      <c r="J290" s="3"/>
      <c r="K290" s="3"/>
      <c r="L290" s="3"/>
      <c r="M290" s="3"/>
    </row>
    <row r="291" spans="2:13" x14ac:dyDescent="0.4">
      <c r="B291" s="15" t="s">
        <v>204</v>
      </c>
      <c r="C291" s="16">
        <v>1538252.56</v>
      </c>
      <c r="D291" s="16"/>
      <c r="E291" s="44">
        <v>1488974.88</v>
      </c>
      <c r="F291" s="16"/>
      <c r="J291" s="3"/>
      <c r="K291" s="3"/>
      <c r="L291" s="3"/>
      <c r="M291" s="3"/>
    </row>
    <row r="292" spans="2:13" x14ac:dyDescent="0.4">
      <c r="B292" s="15" t="s">
        <v>205</v>
      </c>
      <c r="C292" s="16">
        <v>10856</v>
      </c>
      <c r="D292" s="16"/>
      <c r="E292" s="44">
        <v>83190</v>
      </c>
      <c r="F292" s="16"/>
      <c r="J292" s="3"/>
      <c r="K292" s="3"/>
      <c r="L292" s="3"/>
      <c r="M292" s="3"/>
    </row>
    <row r="293" spans="2:13" x14ac:dyDescent="0.4">
      <c r="B293" s="19" t="s">
        <v>206</v>
      </c>
      <c r="C293" s="44">
        <v>525589.67000000004</v>
      </c>
      <c r="D293" s="16"/>
      <c r="E293" s="44">
        <v>479410.05</v>
      </c>
      <c r="F293" s="16"/>
      <c r="J293" s="3"/>
      <c r="K293" s="3"/>
      <c r="L293" s="3"/>
      <c r="M293" s="3"/>
    </row>
    <row r="294" spans="2:13" x14ac:dyDescent="0.4">
      <c r="B294" s="19" t="s">
        <v>207</v>
      </c>
      <c r="C294" s="16">
        <v>8347</v>
      </c>
      <c r="D294" s="16"/>
      <c r="E294" s="44">
        <v>5900</v>
      </c>
      <c r="F294" s="16"/>
      <c r="J294" s="3"/>
      <c r="K294" s="3"/>
      <c r="L294" s="3"/>
      <c r="M294" s="3"/>
    </row>
    <row r="295" spans="2:13" x14ac:dyDescent="0.4">
      <c r="B295" s="15" t="s">
        <v>208</v>
      </c>
      <c r="C295" s="16">
        <v>13924</v>
      </c>
      <c r="D295" s="16"/>
      <c r="E295" s="44">
        <v>0</v>
      </c>
      <c r="F295" s="16"/>
      <c r="J295" s="3"/>
      <c r="K295" s="3"/>
      <c r="L295" s="3"/>
      <c r="M295" s="3"/>
    </row>
    <row r="296" spans="2:13" x14ac:dyDescent="0.4">
      <c r="B296" s="15" t="s">
        <v>209</v>
      </c>
      <c r="C296" s="16">
        <v>590070.42000000004</v>
      </c>
      <c r="D296" s="16"/>
      <c r="E296" s="44">
        <v>1170679.8899999999</v>
      </c>
      <c r="F296" s="16"/>
      <c r="J296" s="3"/>
      <c r="K296" s="3"/>
      <c r="L296" s="3"/>
      <c r="M296" s="3"/>
    </row>
    <row r="297" spans="2:13" x14ac:dyDescent="0.4">
      <c r="B297" s="19" t="s">
        <v>210</v>
      </c>
      <c r="C297" s="16">
        <v>0</v>
      </c>
      <c r="D297" s="16"/>
      <c r="E297" s="44">
        <v>44400</v>
      </c>
      <c r="F297" s="16"/>
      <c r="J297" s="3"/>
      <c r="K297" s="3"/>
      <c r="L297" s="3"/>
      <c r="M297" s="3"/>
    </row>
    <row r="298" spans="2:13" x14ac:dyDescent="0.4">
      <c r="B298" s="19" t="s">
        <v>211</v>
      </c>
      <c r="C298" s="16">
        <v>18509.400000000001</v>
      </c>
      <c r="D298" s="16"/>
      <c r="E298" s="44">
        <v>0</v>
      </c>
      <c r="F298" s="16"/>
      <c r="J298" s="3"/>
      <c r="K298" s="3"/>
      <c r="L298" s="3"/>
      <c r="M298" s="3"/>
    </row>
    <row r="299" spans="2:13" x14ac:dyDescent="0.4">
      <c r="B299" s="15" t="s">
        <v>212</v>
      </c>
      <c r="C299" s="16">
        <v>1531151.09</v>
      </c>
      <c r="D299" s="16"/>
      <c r="E299" s="44">
        <v>246220.95</v>
      </c>
      <c r="F299" s="16"/>
      <c r="J299" s="3"/>
      <c r="K299" s="3"/>
      <c r="L299" s="3"/>
      <c r="M299" s="3"/>
    </row>
    <row r="300" spans="2:13" x14ac:dyDescent="0.4">
      <c r="B300" s="19" t="s">
        <v>213</v>
      </c>
      <c r="C300" s="16">
        <v>41690</v>
      </c>
      <c r="D300" s="16"/>
      <c r="E300" s="44">
        <v>46477.599999999999</v>
      </c>
      <c r="F300" s="16"/>
      <c r="J300" s="3"/>
      <c r="K300" s="3"/>
      <c r="L300" s="3"/>
      <c r="M300" s="3"/>
    </row>
    <row r="301" spans="2:13" x14ac:dyDescent="0.4">
      <c r="B301" s="15" t="s">
        <v>214</v>
      </c>
      <c r="C301" s="16">
        <v>22184</v>
      </c>
      <c r="D301" s="16"/>
      <c r="E301" s="44">
        <v>0</v>
      </c>
      <c r="F301" s="16"/>
      <c r="J301" s="3"/>
      <c r="K301" s="3"/>
      <c r="L301" s="3"/>
      <c r="M301" s="3"/>
    </row>
    <row r="302" spans="2:13" x14ac:dyDescent="0.4">
      <c r="B302" s="15" t="s">
        <v>215</v>
      </c>
      <c r="C302" s="16">
        <v>85708</v>
      </c>
      <c r="D302" s="16"/>
      <c r="E302" s="44">
        <v>63032.27</v>
      </c>
      <c r="F302" s="16"/>
      <c r="J302" s="3"/>
      <c r="K302" s="3"/>
      <c r="L302" s="3"/>
      <c r="M302" s="3"/>
    </row>
    <row r="303" spans="2:13" x14ac:dyDescent="0.4">
      <c r="B303" s="15" t="s">
        <v>216</v>
      </c>
      <c r="C303" s="16">
        <v>1086054.1399999999</v>
      </c>
      <c r="D303" s="16"/>
      <c r="E303" s="44">
        <v>70615.33</v>
      </c>
      <c r="F303" s="16"/>
      <c r="J303" s="3"/>
      <c r="K303" s="3"/>
      <c r="L303" s="3"/>
      <c r="M303" s="3"/>
    </row>
    <row r="304" spans="2:13" x14ac:dyDescent="0.4">
      <c r="B304" s="15" t="s">
        <v>217</v>
      </c>
      <c r="C304" s="16">
        <v>6869.98</v>
      </c>
      <c r="D304" s="16"/>
      <c r="E304" s="44">
        <v>117390</v>
      </c>
      <c r="F304" s="16"/>
      <c r="J304" s="3"/>
      <c r="K304" s="3"/>
      <c r="L304" s="3"/>
      <c r="M304" s="3"/>
    </row>
    <row r="305" spans="2:13" x14ac:dyDescent="0.4">
      <c r="B305" s="19" t="s">
        <v>218</v>
      </c>
      <c r="C305" s="16">
        <v>320</v>
      </c>
      <c r="D305" s="16"/>
      <c r="E305" s="44">
        <v>96</v>
      </c>
      <c r="F305" s="16"/>
      <c r="J305" s="3"/>
      <c r="K305" s="3"/>
      <c r="L305" s="3"/>
      <c r="M305" s="3"/>
    </row>
    <row r="306" spans="2:13" x14ac:dyDescent="0.4">
      <c r="B306" s="19" t="s">
        <v>219</v>
      </c>
      <c r="C306" s="16">
        <v>0</v>
      </c>
      <c r="D306" s="16"/>
      <c r="E306" s="44">
        <v>1750</v>
      </c>
      <c r="F306" s="16"/>
      <c r="J306" s="3"/>
      <c r="K306" s="3"/>
      <c r="L306" s="3"/>
      <c r="M306" s="3"/>
    </row>
    <row r="307" spans="2:13" x14ac:dyDescent="0.4">
      <c r="B307" s="15" t="s">
        <v>220</v>
      </c>
      <c r="C307" s="16">
        <v>5192</v>
      </c>
      <c r="D307" s="16"/>
      <c r="E307" s="44">
        <v>129600</v>
      </c>
      <c r="F307" s="16"/>
      <c r="J307" s="3"/>
      <c r="K307" s="3"/>
      <c r="L307" s="3"/>
      <c r="M307" s="3"/>
    </row>
    <row r="308" spans="2:13" x14ac:dyDescent="0.4">
      <c r="B308" s="19" t="s">
        <v>221</v>
      </c>
      <c r="C308" s="16">
        <v>112690</v>
      </c>
      <c r="D308" s="16"/>
      <c r="E308" s="44">
        <v>0</v>
      </c>
      <c r="F308" s="16"/>
      <c r="J308" s="3"/>
      <c r="K308" s="3"/>
      <c r="L308" s="3"/>
      <c r="M308" s="3"/>
    </row>
    <row r="309" spans="2:13" x14ac:dyDescent="0.4">
      <c r="B309" s="19" t="s">
        <v>222</v>
      </c>
      <c r="C309" s="16">
        <v>0</v>
      </c>
      <c r="D309" s="16"/>
      <c r="E309" s="44">
        <v>2000</v>
      </c>
      <c r="F309" s="16"/>
      <c r="J309" s="3"/>
      <c r="K309" s="3"/>
      <c r="L309" s="3"/>
      <c r="M309" s="3"/>
    </row>
    <row r="310" spans="2:13" x14ac:dyDescent="0.4">
      <c r="B310" s="15" t="s">
        <v>223</v>
      </c>
      <c r="C310" s="16">
        <v>902988.4</v>
      </c>
      <c r="D310" s="16"/>
      <c r="E310" s="44">
        <v>2626689.5</v>
      </c>
      <c r="F310" s="16"/>
      <c r="J310" s="3"/>
      <c r="K310" s="3"/>
      <c r="L310" s="3"/>
      <c r="M310" s="3"/>
    </row>
    <row r="311" spans="2:13" x14ac:dyDescent="0.4">
      <c r="B311" s="15" t="s">
        <v>224</v>
      </c>
      <c r="C311" s="16">
        <v>104694</v>
      </c>
      <c r="D311" s="16"/>
      <c r="E311" s="44">
        <v>0</v>
      </c>
      <c r="F311" s="16"/>
      <c r="J311" s="3"/>
      <c r="K311" s="3"/>
      <c r="L311" s="3"/>
      <c r="M311" s="3"/>
    </row>
    <row r="312" spans="2:13" x14ac:dyDescent="0.4">
      <c r="B312" s="19" t="s">
        <v>225</v>
      </c>
      <c r="C312" s="16">
        <v>12614.27</v>
      </c>
      <c r="D312" s="16"/>
      <c r="E312" s="44">
        <v>245</v>
      </c>
      <c r="F312" s="16"/>
      <c r="J312" s="3"/>
      <c r="K312" s="3"/>
      <c r="L312" s="3"/>
      <c r="M312" s="3"/>
    </row>
    <row r="313" spans="2:13" x14ac:dyDescent="0.4">
      <c r="B313" s="19" t="s">
        <v>226</v>
      </c>
      <c r="C313" s="16">
        <v>325279.67</v>
      </c>
      <c r="D313" s="16"/>
      <c r="E313" s="44">
        <v>0</v>
      </c>
      <c r="F313" s="16"/>
      <c r="J313" s="3"/>
      <c r="K313" s="3"/>
      <c r="L313" s="3"/>
      <c r="M313" s="3"/>
    </row>
    <row r="314" spans="2:13" x14ac:dyDescent="0.4">
      <c r="B314" s="19" t="s">
        <v>20</v>
      </c>
      <c r="C314" s="44">
        <v>2081790.61</v>
      </c>
      <c r="D314" s="16"/>
      <c r="E314" s="44">
        <v>1226588.01</v>
      </c>
      <c r="F314" s="16"/>
      <c r="I314" s="17"/>
      <c r="J314" s="86"/>
      <c r="K314" s="3"/>
      <c r="L314" s="3"/>
      <c r="M314" s="3"/>
    </row>
    <row r="315" spans="2:13" x14ac:dyDescent="0.4">
      <c r="B315" s="19" t="s">
        <v>227</v>
      </c>
      <c r="C315" s="16">
        <v>109740</v>
      </c>
      <c r="D315" s="16"/>
      <c r="E315" s="44">
        <v>0</v>
      </c>
      <c r="F315" s="16"/>
      <c r="J315" s="3"/>
      <c r="K315" s="3"/>
      <c r="L315" s="3"/>
      <c r="M315" s="3"/>
    </row>
    <row r="316" spans="2:13" x14ac:dyDescent="0.4">
      <c r="B316" s="15" t="s">
        <v>228</v>
      </c>
      <c r="C316" s="16">
        <v>25999.52</v>
      </c>
      <c r="D316" s="16"/>
      <c r="E316" s="44">
        <v>19181.28</v>
      </c>
      <c r="F316" s="16"/>
      <c r="J316" s="3"/>
      <c r="K316" s="3"/>
      <c r="L316" s="3"/>
      <c r="M316" s="3"/>
    </row>
    <row r="317" spans="2:13" x14ac:dyDescent="0.4">
      <c r="B317" s="19" t="s">
        <v>229</v>
      </c>
      <c r="C317" s="44">
        <v>1101959.8600000001</v>
      </c>
      <c r="D317" s="16"/>
      <c r="E317" s="44">
        <v>149170</v>
      </c>
      <c r="F317" s="16"/>
      <c r="J317" s="3"/>
      <c r="K317" s="3"/>
      <c r="L317" s="3"/>
      <c r="M317" s="3"/>
    </row>
    <row r="318" spans="2:13" x14ac:dyDescent="0.4">
      <c r="B318" s="15" t="s">
        <v>230</v>
      </c>
      <c r="C318" s="25">
        <v>509906.16</v>
      </c>
      <c r="D318" s="16"/>
      <c r="E318" s="45">
        <v>523121.22</v>
      </c>
      <c r="F318" s="16"/>
      <c r="J318" s="3"/>
      <c r="K318" s="3"/>
      <c r="L318" s="3"/>
      <c r="M318" s="3"/>
    </row>
    <row r="319" spans="2:13" ht="27" thickBot="1" x14ac:dyDescent="0.45">
      <c r="B319" s="27" t="s">
        <v>8</v>
      </c>
      <c r="C319" s="46">
        <f>SUM(C276:C318)</f>
        <v>37464448.659999996</v>
      </c>
      <c r="D319" s="67"/>
      <c r="E319" s="46">
        <f>SUM(E276:E318)</f>
        <v>40208601.630000003</v>
      </c>
      <c r="F319" s="67"/>
      <c r="G319" s="17"/>
      <c r="J319" s="3"/>
      <c r="K319" s="3"/>
      <c r="L319" s="3"/>
      <c r="M319" s="3"/>
    </row>
    <row r="320" spans="2:13" ht="27" thickTop="1" x14ac:dyDescent="0.4">
      <c r="B320" s="27"/>
      <c r="C320" s="67"/>
      <c r="D320" s="67"/>
      <c r="E320" s="67"/>
      <c r="F320" s="67"/>
      <c r="G320" s="17"/>
      <c r="I320" s="105"/>
      <c r="J320" s="3"/>
      <c r="K320" s="3"/>
      <c r="L320" s="3"/>
      <c r="M320" s="3"/>
    </row>
    <row r="321" spans="2:13" ht="61.5" customHeight="1" x14ac:dyDescent="0.4">
      <c r="B321" s="49" t="s">
        <v>231</v>
      </c>
      <c r="C321" s="49"/>
      <c r="D321" s="49"/>
      <c r="E321" s="49"/>
      <c r="F321" s="49"/>
      <c r="G321" s="49"/>
      <c r="H321" s="49"/>
      <c r="I321" s="49"/>
      <c r="J321" s="106"/>
      <c r="K321" s="3"/>
      <c r="L321" s="3"/>
      <c r="M321" s="3"/>
    </row>
    <row r="322" spans="2:13" x14ac:dyDescent="0.4">
      <c r="B322" s="27"/>
      <c r="C322" s="67"/>
      <c r="D322" s="67"/>
      <c r="E322" s="67"/>
      <c r="F322" s="67"/>
      <c r="G322" s="17"/>
      <c r="I322" s="105"/>
      <c r="J322" s="3"/>
      <c r="K322" s="3"/>
      <c r="L322" s="3"/>
      <c r="M322" s="3"/>
    </row>
    <row r="323" spans="2:13" x14ac:dyDescent="0.4">
      <c r="B323" s="27"/>
      <c r="C323" s="67"/>
      <c r="D323" s="67"/>
      <c r="E323" s="67"/>
      <c r="F323" s="67"/>
      <c r="G323" s="17"/>
      <c r="J323" s="3"/>
      <c r="K323" s="3"/>
      <c r="L323" s="3"/>
      <c r="M323" s="3"/>
    </row>
    <row r="324" spans="2:13" x14ac:dyDescent="0.4">
      <c r="B324" s="5" t="s">
        <v>232</v>
      </c>
      <c r="D324" s="15"/>
      <c r="E324" s="15"/>
      <c r="F324" s="15"/>
      <c r="G324" s="17"/>
      <c r="J324" s="3"/>
      <c r="K324" s="3"/>
      <c r="L324" s="3"/>
      <c r="M324" s="3"/>
    </row>
    <row r="325" spans="2:13" x14ac:dyDescent="0.4">
      <c r="B325" s="2" t="s">
        <v>233</v>
      </c>
      <c r="G325" s="43"/>
      <c r="J325" s="3"/>
      <c r="K325" s="3"/>
      <c r="L325" s="3"/>
      <c r="M325" s="3"/>
    </row>
    <row r="326" spans="2:13" x14ac:dyDescent="0.4">
      <c r="B326" s="12" t="s">
        <v>2</v>
      </c>
      <c r="C326" s="13">
        <v>2022</v>
      </c>
      <c r="D326" s="13"/>
      <c r="E326" s="13">
        <v>2021</v>
      </c>
      <c r="J326" s="3"/>
      <c r="K326" s="3"/>
      <c r="L326" s="3"/>
      <c r="M326" s="3"/>
    </row>
    <row r="327" spans="2:13" x14ac:dyDescent="0.4">
      <c r="B327" s="15" t="s">
        <v>234</v>
      </c>
      <c r="C327" s="16">
        <v>8566.42</v>
      </c>
      <c r="D327" s="16"/>
      <c r="E327" s="44">
        <v>0</v>
      </c>
      <c r="J327" s="3"/>
      <c r="K327" s="3"/>
      <c r="L327" s="3"/>
      <c r="M327" s="3"/>
    </row>
    <row r="328" spans="2:13" ht="27" thickBot="1" x14ac:dyDescent="0.45">
      <c r="B328" s="27" t="s">
        <v>8</v>
      </c>
      <c r="C328" s="46">
        <f>+C327</f>
        <v>8566.42</v>
      </c>
      <c r="D328" s="67"/>
      <c r="E328" s="46">
        <f>+E327</f>
        <v>0</v>
      </c>
      <c r="J328" s="3"/>
      <c r="K328" s="3"/>
      <c r="L328" s="3"/>
      <c r="M328" s="3"/>
    </row>
    <row r="329" spans="2:13" ht="27" thickTop="1" x14ac:dyDescent="0.4">
      <c r="J329" s="3"/>
      <c r="K329" s="3"/>
      <c r="L329" s="3"/>
      <c r="M329" s="3"/>
    </row>
    <row r="330" spans="2:13" x14ac:dyDescent="0.4">
      <c r="J330" s="3"/>
      <c r="K330" s="3"/>
      <c r="L330" s="3"/>
      <c r="M330" s="3"/>
    </row>
    <row r="331" spans="2:13" x14ac:dyDescent="0.4">
      <c r="J331" s="3"/>
      <c r="K331" s="3"/>
      <c r="L331" s="3"/>
      <c r="M331" s="3"/>
    </row>
    <row r="332" spans="2:13" x14ac:dyDescent="0.4">
      <c r="J332" s="3"/>
      <c r="K332" s="3"/>
      <c r="L332" s="3"/>
      <c r="M332" s="3"/>
    </row>
  </sheetData>
  <mergeCells count="5">
    <mergeCell ref="B39:I39"/>
    <mergeCell ref="B42:I42"/>
    <mergeCell ref="B69:I69"/>
    <mergeCell ref="B200:I200"/>
    <mergeCell ref="B321:I321"/>
  </mergeCells>
  <printOptions horizontalCentered="1"/>
  <pageMargins left="0.70866141732283472" right="0.70866141732283472" top="0.74803149606299213" bottom="0.74803149606299213" header="0.31496062992125984" footer="0.31496062992125984"/>
  <pageSetup scale="48" fitToWidth="0" orientation="landscape" r:id="rId1"/>
  <rowBreaks count="7" manualBreakCount="7">
    <brk id="31" max="8" man="1"/>
    <brk id="69" max="8" man="1"/>
    <brk id="111" max="8" man="1"/>
    <brk id="151" max="8" man="1"/>
    <brk id="191" max="8" man="1"/>
    <brk id="260" max="8" man="1"/>
    <brk id="3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7-21 </vt:lpstr>
      <vt:lpstr>'NOTAS 7-21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Miledys Jardines</cp:lastModifiedBy>
  <dcterms:created xsi:type="dcterms:W3CDTF">2023-01-25T16:14:40Z</dcterms:created>
  <dcterms:modified xsi:type="dcterms:W3CDTF">2023-01-25T16:15:00Z</dcterms:modified>
</cp:coreProperties>
</file>